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<sst xmlns="http://schemas.openxmlformats.org/spreadsheetml/2006/main" count="731" uniqueCount="244">
  <si>
    <t>Dział</t>
  </si>
  <si>
    <t>Rozdział</t>
  </si>
  <si>
    <t>§</t>
  </si>
  <si>
    <t>Nazwa</t>
  </si>
  <si>
    <t>Wydatki 
bieżące</t>
  </si>
  <si>
    <t>z tego:</t>
  </si>
  <si>
    <t>Wydatki 
majątkowe</t>
  </si>
  <si>
    <t>1</t>
  </si>
  <si>
    <t>2</t>
  </si>
  <si>
    <t>3</t>
  </si>
  <si>
    <t>4</t>
  </si>
  <si>
    <t>5</t>
  </si>
  <si>
    <t>6</t>
  </si>
  <si>
    <t>010</t>
  </si>
  <si>
    <t>Rolnictwo i łowiectwo</t>
  </si>
  <si>
    <t>0,00</t>
  </si>
  <si>
    <t>01010</t>
  </si>
  <si>
    <t>Infrastruktura wodociągowa i sanitacyjna wsi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</si>
  <si>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</si>
  <si>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</si>
  <si>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</si>
  <si>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</si>
  <si>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</si>
  <si>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</si>
  <si>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</si>
  <si>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</si>
  <si>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</si>
  <si>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</si>
  <si>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3030</t>
  </si>
  <si>
    <t xml:space="preserve">Różne wydatki na rzecz osób fizycznych </t>
  </si>
  <si>
    <t>4210</t>
  </si>
  <si>
    <t>Zakup materiałów i wyposażenia</t>
  </si>
  <si>
    <t>600</t>
  </si>
  <si>
    <t>Transport i łączność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</si>
  <si>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</si>
  <si>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</si>
  <si>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</si>
  <si>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</si>
  <si>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6309</t>
  </si>
  <si>
    <t>60016</t>
  </si>
  <si>
    <t>Drogi publiczne gminne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</si>
  <si>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</si>
  <si>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</si>
  <si>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</si>
  <si>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</si>
  <si>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</si>
  <si>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</si>
  <si>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</si>
  <si>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</si>
  <si>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</si>
  <si>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</si>
  <si>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</si>
  <si>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</si>
  <si>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</si>
  <si>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</si>
  <si>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</si>
  <si>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</si>
  <si>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</si>
  <si>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</si>
  <si>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</si>
  <si>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</si>
  <si>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</si>
  <si>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</si>
  <si>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</si>
  <si>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</si>
  <si>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</si>
  <si>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</si>
  <si>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</si>
  <si>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</si>
  <si>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4040</t>
  </si>
  <si>
    <t>Dodatkowe wynagrodzenie roczne</t>
  </si>
  <si>
    <t>4100</t>
  </si>
  <si>
    <t>Wynagrodzenia agencyjno-prowizyjne</t>
  </si>
  <si>
    <t>4410</t>
  </si>
  <si>
    <t>Podróże służbowe krajowe</t>
  </si>
  <si>
    <t>75022</t>
  </si>
  <si>
    <t>Rady gmin (miast i miast na prawach powiatu)</t>
  </si>
  <si>
    <t>4420</t>
  </si>
  <si>
    <t>Podróże służbowe zagraniczne</t>
  </si>
  <si>
    <t>75023</t>
  </si>
  <si>
    <t>Urzędy gmin (miast i miast na prawach powiatu)</t>
  </si>
  <si>
    <t>2330</t>
  </si>
  <si>
    <t>Dotacje celowe przekazane do samorządu województwa na zadania bieżące realizowane na podstawie porozumień (umów) między jednostkami samorządu terytorialnego</t>
  </si>
  <si>
    <t>3020</t>
  </si>
  <si>
    <t>Wydatki osobowe niezaliczone do wynagrodzeń</t>
  </si>
  <si>
    <t>4260</t>
  </si>
  <si>
    <t>Zakup energii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</si>
  <si>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</si>
  <si>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</si>
  <si>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</si>
  <si>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</si>
  <si>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</si>
  <si>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</si>
  <si>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4700</t>
  </si>
  <si>
    <t xml:space="preserve">Szkolenia pracowników niebędących członkami korpusu służby cywilnej </t>
  </si>
  <si>
    <t>6060</t>
  </si>
  <si>
    <t>Wydatki na zakupy inwestycyjne jednostek budżetowych</t>
  </si>
  <si>
    <t>75095</t>
  </si>
  <si>
    <t>2820</t>
  </si>
  <si>
    <t>Dotacja celowa z budżetu na finansowanie lub dofinansowanie zadań zleconych do realizacji stowarzyszeniom</t>
  </si>
  <si>
    <t>4308</t>
  </si>
  <si>
    <t>4309</t>
  </si>
  <si>
    <t>6239</t>
  </si>
  <si>
    <t>Dotacje celowe z budżetu na finansowanie lub dofinansowanie kosztów realizacji inwestycji i zakupów inwestycyjnych jednostek nie zaliczanych do sektora finansów publicznych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</si>
  <si>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</si>
  <si>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</si>
  <si>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</si>
  <si>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</si>
  <si>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</si>
  <si>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</si>
  <si>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</si>
  <si>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</si>
  <si>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</si>
  <si>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</si>
  <si>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</si>
  <si>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</si>
  <si>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</si>
  <si>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</si>
  <si>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</si>
  <si>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</si>
  <si>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</si>
  <si>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</si>
  <si>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</si>
  <si>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</si>
  <si>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</si>
  <si>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</si>
  <si>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</si>
  <si>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</si>
  <si>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</si>
  <si>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</si>
  <si>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</si>
  <si>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</si>
  <si>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</si>
  <si>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</si>
  <si>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</si>
  <si>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</si>
  <si>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</si>
  <si>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</si>
  <si>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</si>
  <si>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</si>
  <si>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</si>
  <si>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</si>
  <si>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</si>
  <si>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</si>
  <si>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</si>
  <si>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</si>
  <si>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</si>
  <si>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</si>
  <si>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</si>
  <si>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</si>
  <si>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</si>
  <si>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</si>
  <si>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</si>
  <si>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</si>
  <si>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</si>
  <si>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</si>
  <si>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</si>
  <si>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</si>
  <si>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</si>
  <si>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</si>
  <si>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</si>
  <si>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</si>
  <si>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</si>
  <si>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</si>
  <si>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</si>
  <si>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</si>
  <si>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</si>
  <si>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</si>
  <si>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</si>
  <si>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</si>
  <si>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</si>
  <si>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</si>
  <si>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</si>
  <si>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</si>
  <si>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</si>
  <si>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</si>
  <si>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</si>
  <si>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</si>
  <si>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</si>
  <si>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</si>
  <si>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</si>
  <si>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</si>
  <si>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</si>
  <si>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</si>
  <si>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</si>
  <si>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</si>
  <si>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</si>
  <si>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</si>
  <si>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</si>
  <si>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</si>
  <si>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</si>
  <si>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</si>
  <si>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</si>
  <si>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</si>
  <si>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</si>
  <si>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</si>
  <si>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</si>
  <si>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</si>
  <si>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</si>
  <si>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</si>
  <si>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</si>
  <si>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</si>
  <si>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</si>
  <si>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4268</t>
  </si>
  <si>
    <t>4279</t>
  </si>
  <si>
    <t>Zakup usług remontowych</t>
  </si>
  <si>
    <t>92116</t>
  </si>
  <si>
    <t>Biblioteki</t>
  </si>
  <si>
    <t>92195</t>
  </si>
  <si>
    <t>926</t>
  </si>
  <si>
    <t>Kultura fizyczna</t>
  </si>
  <si>
    <t>92601</t>
  </si>
  <si>
    <t>Obiekty sportowe</t>
  </si>
  <si>
    <t>92695</t>
  </si>
  <si>
    <t>Wydatki razem:</t>
  </si>
  <si>
    <t>Plan z Uchwały na 2011r</t>
  </si>
  <si>
    <t xml:space="preserve">zwiększenia </t>
  </si>
  <si>
    <t xml:space="preserve">zmniejszenia </t>
  </si>
  <si>
    <t>7</t>
  </si>
  <si>
    <t>8</t>
  </si>
  <si>
    <t>9</t>
  </si>
  <si>
    <t>10</t>
  </si>
  <si>
    <t>11</t>
  </si>
  <si>
    <t>12</t>
  </si>
  <si>
    <t>% 11:10</t>
  </si>
  <si>
    <t>71035</t>
  </si>
  <si>
    <t>Cmentarze</t>
  </si>
  <si>
    <t>75056</t>
  </si>
  <si>
    <t>Spisy powszechne i inne</t>
  </si>
  <si>
    <t>4580</t>
  </si>
  <si>
    <t>Pozostałe odsetki</t>
  </si>
  <si>
    <t>4248</t>
  </si>
  <si>
    <t>3260</t>
  </si>
  <si>
    <t>Inne formy pomocy dla uczniów</t>
  </si>
  <si>
    <t>4270</t>
  </si>
  <si>
    <t>75108</t>
  </si>
  <si>
    <t>75109</t>
  </si>
  <si>
    <t>Wybory do sejmu i senatu</t>
  </si>
  <si>
    <t>Wybory do Rad Gmin,rad powiatów i sejmików województw, wybory wójtów, burmistrzów i prezydentów miast  oraz referenda gminne, powiatowe i wojewódzkie</t>
  </si>
  <si>
    <t>90002</t>
  </si>
  <si>
    <t xml:space="preserve">                                               Zał. Nr 2 do Zarzadzenia Nr 18/2012 Wójta Gminy Srokowo z dnia  28 marca 2012r</t>
  </si>
  <si>
    <t>Plan po zmianach na dzień 3112 2011r</t>
  </si>
  <si>
    <t xml:space="preserve">Wykonanie na 31 12 2011r </t>
  </si>
  <si>
    <t>Wykonanie Wydatków Gminy na dzień 31 grudnia 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</si>
</sst>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17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2" fillId="2" borderId="1" applyNumberFormat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8" fillId="16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9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9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9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17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1" xfId="0" applyNumberForma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3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1" xfId="0" applyNumberFormat="1" applyFont="1" applyFill="1" applyBorder="1" applyAlignment="1" applyProtection="1">
      <alignment horizontal="right" vertical="center" wrapText="1"/>
      <protection locked="0"/>
    </xf>
    <xf numFmtId="2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2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10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11" fillId="19" borderId="10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0" fillId="6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17" borderId="0" xfId="0" applyNumberFormat="1" applyFont="1" applyFill="1" applyAlignment="1" applyProtection="1">
      <alignment horizontal="right" vertical="center" wrapText="1"/>
      <protection locked="0"/>
    </xf>
    <xf numFmtId="49" fontId="11" fillId="19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2" fontId="11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left" vertical="center" wrapText="1"/>
      <protection locked="0"/>
    </xf>
    <xf numFmtId="2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8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18" borderId="12" xfId="0" applyNumberFormat="1" applyFont="1" applyFill="1" applyBorder="1" applyAlignment="1" applyProtection="1">
      <alignment horizontal="right" vertical="center" wrapText="1"/>
      <protection locked="0"/>
    </xf>
    <xf numFmtId="2" fontId="8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left" vertical="center" wrapText="1"/>
      <protection locked="0"/>
    </xf>
    <xf numFmtId="2" fontId="0" fillId="18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3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left" vertical="center" wrapText="1"/>
      <protection locked="0"/>
    </xf>
    <xf numFmtId="2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18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17" borderId="10" xfId="0" applyNumberFormat="1" applyFont="1" applyFill="1" applyBorder="1" applyAlignment="1" applyProtection="1">
      <alignment horizontal="right" vertical="center" wrapText="1"/>
      <protection locked="0"/>
    </xf>
    <xf numFmtId="2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49" fontId="5" fillId="17" borderId="0" xfId="0" applyNumberFormat="1" applyFont="1" applyFill="1" applyAlignment="1" applyProtection="1">
      <alignment horizontal="center" vertical="center" wrapText="1"/>
      <protection locked="0"/>
    </xf>
    <xf numFmtId="49" fontId="6" fillId="17" borderId="0" xfId="0" applyNumberFormat="1" applyFont="1" applyFill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2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17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17" borderId="13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2" fontId="32" fillId="19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19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4"/>
  <sheetViews>
    <sheetView showGridLines="0" tabSelected="1" zoomScale="115" zoomScaleNormal="115" zoomScalePageLayoutView="0" workbookViewId="0" topLeftCell="A355">
      <selection activeCell="O362" sqref="O362:P362"/>
    </sheetView>
  </sheetViews>
  <sheetFormatPr defaultColWidth="9.33203125" defaultRowHeight="12.75"/>
  <cols>
    <col min="1" max="2" width="3" style="0" customWidth="1"/>
    <col min="3" max="3" width="4" style="0" customWidth="1"/>
    <col min="4" max="4" width="6.66015625" style="0" customWidth="1"/>
    <col min="5" max="5" width="8" style="0" customWidth="1"/>
    <col min="6" max="6" width="6.16015625" style="0" customWidth="1"/>
    <col min="7" max="7" width="18.83203125" style="0" customWidth="1"/>
    <col min="8" max="8" width="7" style="0" customWidth="1"/>
    <col min="9" max="9" width="6.16015625" style="0" customWidth="1"/>
    <col min="10" max="10" width="13.33203125" style="0" customWidth="1"/>
    <col min="11" max="11" width="14.5" style="0" customWidth="1"/>
    <col min="12" max="12" width="14.66015625" style="0" customWidth="1"/>
    <col min="13" max="13" width="3" style="0" customWidth="1"/>
    <col min="14" max="14" width="13.5" style="0" customWidth="1"/>
    <col min="15" max="15" width="14.33203125" style="0" customWidth="1"/>
    <col min="16" max="16" width="5.66015625" style="0" customWidth="1"/>
    <col min="17" max="17" width="18.66015625" style="0" customWidth="1"/>
    <col min="18" max="18" width="13.16015625" style="0" customWidth="1"/>
  </cols>
  <sheetData>
    <row r="1" spans="1:16" ht="34.5" customHeight="1">
      <c r="A1" s="51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8" ht="31.5" customHeight="1">
      <c r="B2" s="118" t="s">
        <v>243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"/>
      <c r="R2" s="1"/>
    </row>
    <row r="3" spans="1:16" ht="13.5" customHeight="1">
      <c r="A3" s="51"/>
      <c r="B3" s="51"/>
      <c r="C3" s="119"/>
      <c r="D3" s="119"/>
      <c r="E3" s="119"/>
      <c r="F3" s="119"/>
      <c r="G3" s="120"/>
      <c r="H3" s="120"/>
      <c r="I3" s="51"/>
      <c r="J3" s="51"/>
      <c r="K3" s="51"/>
      <c r="L3" s="51"/>
      <c r="M3" s="51"/>
      <c r="N3" s="51"/>
      <c r="O3" s="51"/>
      <c r="P3" s="51"/>
    </row>
    <row r="4" spans="2:18" ht="8.25" customHeight="1">
      <c r="B4" s="103" t="s">
        <v>0</v>
      </c>
      <c r="C4" s="103"/>
      <c r="D4" s="103" t="s">
        <v>1</v>
      </c>
      <c r="E4" s="103" t="s">
        <v>2</v>
      </c>
      <c r="F4" s="103" t="s">
        <v>3</v>
      </c>
      <c r="G4" s="103"/>
      <c r="H4" s="103" t="s">
        <v>215</v>
      </c>
      <c r="I4" s="103"/>
      <c r="J4" s="106" t="s">
        <v>5</v>
      </c>
      <c r="K4" s="107"/>
      <c r="L4" s="109" t="s">
        <v>216</v>
      </c>
      <c r="M4" s="112" t="s">
        <v>217</v>
      </c>
      <c r="N4" s="113"/>
      <c r="O4" s="112" t="s">
        <v>241</v>
      </c>
      <c r="P4" s="113"/>
      <c r="Q4" s="121" t="s">
        <v>242</v>
      </c>
      <c r="R4" s="122" t="s">
        <v>224</v>
      </c>
    </row>
    <row r="5" spans="2:18" ht="11.25" customHeight="1">
      <c r="B5" s="103"/>
      <c r="C5" s="103"/>
      <c r="D5" s="103"/>
      <c r="E5" s="103"/>
      <c r="F5" s="103"/>
      <c r="G5" s="103"/>
      <c r="H5" s="103"/>
      <c r="I5" s="103"/>
      <c r="J5" s="103" t="s">
        <v>4</v>
      </c>
      <c r="K5" s="103" t="s">
        <v>6</v>
      </c>
      <c r="L5" s="110"/>
      <c r="M5" s="114"/>
      <c r="N5" s="115"/>
      <c r="O5" s="114"/>
      <c r="P5" s="115"/>
      <c r="Q5" s="110"/>
      <c r="R5" s="123"/>
    </row>
    <row r="6" spans="2:18" ht="2.2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10"/>
      <c r="M6" s="114"/>
      <c r="N6" s="115"/>
      <c r="O6" s="114"/>
      <c r="P6" s="115"/>
      <c r="Q6" s="110"/>
      <c r="R6" s="123"/>
    </row>
    <row r="7" spans="2:18" ht="5.25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0"/>
      <c r="M7" s="114"/>
      <c r="N7" s="115"/>
      <c r="O7" s="114"/>
      <c r="P7" s="115"/>
      <c r="Q7" s="110"/>
      <c r="R7" s="123"/>
    </row>
    <row r="8" spans="2:18" ht="2.2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10"/>
      <c r="M8" s="114"/>
      <c r="N8" s="115"/>
      <c r="O8" s="114"/>
      <c r="P8" s="115"/>
      <c r="Q8" s="110"/>
      <c r="R8" s="123"/>
    </row>
    <row r="9" spans="2:18" ht="39.75" customHeight="1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1"/>
      <c r="M9" s="116"/>
      <c r="N9" s="117"/>
      <c r="O9" s="116"/>
      <c r="P9" s="117"/>
      <c r="Q9" s="111"/>
      <c r="R9" s="124"/>
    </row>
    <row r="10" spans="1:18" ht="8.25" customHeight="1">
      <c r="A10" s="2"/>
      <c r="B10" s="94" t="s">
        <v>7</v>
      </c>
      <c r="C10" s="94"/>
      <c r="D10" s="3" t="s">
        <v>8</v>
      </c>
      <c r="E10" s="3" t="s">
        <v>9</v>
      </c>
      <c r="F10" s="94" t="s">
        <v>10</v>
      </c>
      <c r="G10" s="94"/>
      <c r="H10" s="94" t="s">
        <v>11</v>
      </c>
      <c r="I10" s="94"/>
      <c r="J10" s="3" t="s">
        <v>12</v>
      </c>
      <c r="K10" s="3" t="s">
        <v>218</v>
      </c>
      <c r="L10" s="3" t="s">
        <v>219</v>
      </c>
      <c r="M10" s="94" t="s">
        <v>220</v>
      </c>
      <c r="N10" s="94"/>
      <c r="O10" s="94" t="s">
        <v>221</v>
      </c>
      <c r="P10" s="94"/>
      <c r="Q10" s="3" t="s">
        <v>222</v>
      </c>
      <c r="R10" s="3" t="s">
        <v>223</v>
      </c>
    </row>
    <row r="11" spans="1:18" ht="24" customHeight="1">
      <c r="A11" s="2"/>
      <c r="B11" s="59" t="s">
        <v>13</v>
      </c>
      <c r="C11" s="59"/>
      <c r="D11" s="21"/>
      <c r="E11" s="21"/>
      <c r="F11" s="60" t="s">
        <v>14</v>
      </c>
      <c r="G11" s="60"/>
      <c r="H11" s="61">
        <f>SUM(H12,H16,H18)</f>
        <v>3004910</v>
      </c>
      <c r="I11" s="61"/>
      <c r="J11" s="22">
        <f>SUM(J12,J16,J18)</f>
        <v>22100</v>
      </c>
      <c r="K11" s="22">
        <f>SUM(K12,K16,K18)</f>
        <v>2982810</v>
      </c>
      <c r="L11" s="22">
        <f>SUM(L12,L16,L18)</f>
        <v>580411.77</v>
      </c>
      <c r="M11" s="61">
        <f>SUM(M12,M16,M18)</f>
        <v>1716629</v>
      </c>
      <c r="N11" s="61"/>
      <c r="O11" s="102">
        <f>SUM(O12,O16,O18)</f>
        <v>1868692.77</v>
      </c>
      <c r="P11" s="102"/>
      <c r="Q11" s="23">
        <f>SUM(Q12,Q16,Q18)</f>
        <v>1523942.6099999999</v>
      </c>
      <c r="R11" s="43">
        <f>Q11/O11*100%</f>
        <v>0.8155126591515629</v>
      </c>
    </row>
    <row r="12" spans="1:18" ht="24.75" customHeight="1">
      <c r="A12" s="2"/>
      <c r="B12" s="94"/>
      <c r="C12" s="94"/>
      <c r="D12" s="3" t="s">
        <v>16</v>
      </c>
      <c r="E12" s="3"/>
      <c r="F12" s="95" t="s">
        <v>17</v>
      </c>
      <c r="G12" s="95"/>
      <c r="H12" s="96">
        <f>SUM(H13:I15)</f>
        <v>2982810</v>
      </c>
      <c r="I12" s="96"/>
      <c r="J12" s="10">
        <f>SUM(J13:J15)</f>
        <v>0</v>
      </c>
      <c r="K12" s="10">
        <f>SUM(K13:K15)</f>
        <v>2982810</v>
      </c>
      <c r="L12" s="10">
        <f>SUM(L13:L15)</f>
        <v>11075</v>
      </c>
      <c r="M12" s="96">
        <v>1714829</v>
      </c>
      <c r="N12" s="96"/>
      <c r="O12" s="108">
        <v>1279056</v>
      </c>
      <c r="P12" s="108"/>
      <c r="Q12" s="12">
        <v>936089.84</v>
      </c>
      <c r="R12" s="43">
        <f aca="true" t="shared" si="0" ref="R12:R75">Q12/O12*100%</f>
        <v>0.7318599342014735</v>
      </c>
    </row>
    <row r="13" spans="1:18" ht="24.75" customHeight="1">
      <c r="A13" s="2"/>
      <c r="B13" s="92"/>
      <c r="C13" s="92"/>
      <c r="D13" s="4"/>
      <c r="E13" s="4" t="s">
        <v>18</v>
      </c>
      <c r="F13" s="93" t="s">
        <v>19</v>
      </c>
      <c r="G13" s="93"/>
      <c r="H13" s="91">
        <v>1853829</v>
      </c>
      <c r="I13" s="91"/>
      <c r="J13" s="11">
        <v>0</v>
      </c>
      <c r="K13" s="11">
        <v>1853829</v>
      </c>
      <c r="L13" s="11">
        <v>0</v>
      </c>
      <c r="M13" s="91">
        <v>1714829</v>
      </c>
      <c r="N13" s="91"/>
      <c r="O13" s="125">
        <v>139000</v>
      </c>
      <c r="P13" s="126"/>
      <c r="Q13" s="41">
        <v>95542</v>
      </c>
      <c r="R13" s="43">
        <f t="shared" si="0"/>
        <v>0.6873525179856115</v>
      </c>
    </row>
    <row r="14" spans="1:18" ht="23.25" customHeight="1">
      <c r="A14" s="2"/>
      <c r="B14" s="92"/>
      <c r="C14" s="92"/>
      <c r="D14" s="4"/>
      <c r="E14" s="4" t="s">
        <v>20</v>
      </c>
      <c r="F14" s="93" t="s">
        <v>19</v>
      </c>
      <c r="G14" s="93"/>
      <c r="H14" s="91">
        <v>498615</v>
      </c>
      <c r="I14" s="91"/>
      <c r="J14" s="11">
        <v>0</v>
      </c>
      <c r="K14" s="11">
        <v>498615</v>
      </c>
      <c r="L14" s="11">
        <v>0</v>
      </c>
      <c r="M14" s="91">
        <v>0</v>
      </c>
      <c r="N14" s="91"/>
      <c r="O14" s="101">
        <v>498615</v>
      </c>
      <c r="P14" s="101"/>
      <c r="Q14" s="13">
        <v>458081.48</v>
      </c>
      <c r="R14" s="43">
        <f t="shared" si="0"/>
        <v>0.9187077805521293</v>
      </c>
    </row>
    <row r="15" spans="1:18" ht="24" customHeight="1">
      <c r="A15" s="2"/>
      <c r="B15" s="92"/>
      <c r="C15" s="92"/>
      <c r="D15" s="4"/>
      <c r="E15" s="4" t="s">
        <v>21</v>
      </c>
      <c r="F15" s="93" t="s">
        <v>19</v>
      </c>
      <c r="G15" s="93"/>
      <c r="H15" s="91">
        <v>630366</v>
      </c>
      <c r="I15" s="91"/>
      <c r="J15" s="11">
        <v>0</v>
      </c>
      <c r="K15" s="11">
        <v>630366</v>
      </c>
      <c r="L15" s="11">
        <v>11075</v>
      </c>
      <c r="M15" s="91">
        <v>0</v>
      </c>
      <c r="N15" s="91"/>
      <c r="O15" s="101">
        <v>641441</v>
      </c>
      <c r="P15" s="101"/>
      <c r="Q15" s="13">
        <v>382466.36</v>
      </c>
      <c r="R15" s="43">
        <f t="shared" si="0"/>
        <v>0.5962611682134444</v>
      </c>
    </row>
    <row r="16" spans="1:18" ht="13.5" customHeight="1">
      <c r="A16" s="2"/>
      <c r="B16" s="94"/>
      <c r="C16" s="94"/>
      <c r="D16" s="3" t="s">
        <v>22</v>
      </c>
      <c r="E16" s="3"/>
      <c r="F16" s="95" t="s">
        <v>23</v>
      </c>
      <c r="G16" s="95"/>
      <c r="H16" s="96">
        <f>SUM(H17)</f>
        <v>20000</v>
      </c>
      <c r="I16" s="96"/>
      <c r="J16" s="10">
        <f>SUM(J17)</f>
        <v>20000</v>
      </c>
      <c r="K16" s="10">
        <f>SUM(K17)</f>
        <v>0</v>
      </c>
      <c r="L16" s="10">
        <f>SUM(L17)</f>
        <v>0</v>
      </c>
      <c r="M16" s="96">
        <f>SUM(M17)</f>
        <v>0</v>
      </c>
      <c r="N16" s="96"/>
      <c r="O16" s="108">
        <f>SUM(O17)</f>
        <v>20000</v>
      </c>
      <c r="P16" s="108"/>
      <c r="Q16" s="12">
        <f>SUM(Q17)</f>
        <v>18266</v>
      </c>
      <c r="R16" s="43">
        <f t="shared" si="0"/>
        <v>0.9133</v>
      </c>
    </row>
    <row r="17" spans="1:18" ht="22.5" customHeight="1">
      <c r="A17" s="2"/>
      <c r="B17" s="92"/>
      <c r="C17" s="92"/>
      <c r="D17" s="4"/>
      <c r="E17" s="4" t="s">
        <v>24</v>
      </c>
      <c r="F17" s="93" t="s">
        <v>25</v>
      </c>
      <c r="G17" s="93"/>
      <c r="H17" s="91">
        <v>20000</v>
      </c>
      <c r="I17" s="91"/>
      <c r="J17" s="11">
        <v>20000</v>
      </c>
      <c r="K17" s="11">
        <v>0</v>
      </c>
      <c r="L17" s="11">
        <v>0</v>
      </c>
      <c r="M17" s="91">
        <v>0</v>
      </c>
      <c r="N17" s="91"/>
      <c r="O17" s="101">
        <v>20000</v>
      </c>
      <c r="P17" s="101"/>
      <c r="Q17" s="13">
        <v>18266</v>
      </c>
      <c r="R17" s="43">
        <f t="shared" si="0"/>
        <v>0.9133</v>
      </c>
    </row>
    <row r="18" spans="1:18" ht="13.5" customHeight="1">
      <c r="A18" s="2"/>
      <c r="B18" s="94"/>
      <c r="C18" s="94"/>
      <c r="D18" s="3" t="s">
        <v>26</v>
      </c>
      <c r="E18" s="3"/>
      <c r="F18" s="95" t="s">
        <v>27</v>
      </c>
      <c r="G18" s="95"/>
      <c r="H18" s="96">
        <f>SUM(H19:I25)</f>
        <v>2100</v>
      </c>
      <c r="I18" s="96"/>
      <c r="J18" s="10">
        <f>SUM(J19:J25)</f>
        <v>2100</v>
      </c>
      <c r="K18" s="10">
        <f>SUM(K19:K25)</f>
        <v>0</v>
      </c>
      <c r="L18" s="10">
        <f>SUM(L19:L25)</f>
        <v>569336.77</v>
      </c>
      <c r="M18" s="96">
        <f>SUM(M19:N25)</f>
        <v>1800</v>
      </c>
      <c r="N18" s="96"/>
      <c r="O18" s="108">
        <f>SUM(O19:P25)</f>
        <v>569636.77</v>
      </c>
      <c r="P18" s="108"/>
      <c r="Q18" s="12">
        <f>SUM(Q19:Q25)</f>
        <v>569586.77</v>
      </c>
      <c r="R18" s="43">
        <f t="shared" si="0"/>
        <v>0.9999122247673724</v>
      </c>
    </row>
    <row r="19" spans="1:18" ht="21" customHeight="1">
      <c r="A19" s="2"/>
      <c r="B19" s="92"/>
      <c r="C19" s="92"/>
      <c r="D19" s="4"/>
      <c r="E19" s="4" t="s">
        <v>28</v>
      </c>
      <c r="F19" s="93" t="s">
        <v>29</v>
      </c>
      <c r="G19" s="93"/>
      <c r="H19" s="91">
        <v>1800</v>
      </c>
      <c r="I19" s="91"/>
      <c r="J19" s="11">
        <v>1800</v>
      </c>
      <c r="K19" s="11">
        <v>0</v>
      </c>
      <c r="L19" s="11">
        <v>0</v>
      </c>
      <c r="M19" s="91">
        <v>1800</v>
      </c>
      <c r="N19" s="91"/>
      <c r="O19" s="101">
        <v>0</v>
      </c>
      <c r="P19" s="101"/>
      <c r="Q19" s="13">
        <v>0</v>
      </c>
      <c r="R19" s="43" t="e">
        <f t="shared" si="0"/>
        <v>#DIV/0!</v>
      </c>
    </row>
    <row r="20" spans="1:18" ht="21" customHeight="1">
      <c r="A20" s="2"/>
      <c r="B20" s="127"/>
      <c r="C20" s="128"/>
      <c r="D20" s="4"/>
      <c r="E20" s="14" t="s">
        <v>43</v>
      </c>
      <c r="F20" s="74" t="s">
        <v>44</v>
      </c>
      <c r="G20" s="74"/>
      <c r="H20" s="129">
        <v>0</v>
      </c>
      <c r="I20" s="130"/>
      <c r="J20" s="19">
        <v>0</v>
      </c>
      <c r="K20" s="19">
        <v>0</v>
      </c>
      <c r="L20" s="11">
        <v>461.4</v>
      </c>
      <c r="M20" s="129">
        <v>0</v>
      </c>
      <c r="N20" s="130"/>
      <c r="O20" s="104">
        <v>461.4</v>
      </c>
      <c r="P20" s="105"/>
      <c r="Q20" s="13">
        <v>461.4</v>
      </c>
      <c r="R20" s="43">
        <f t="shared" si="0"/>
        <v>1</v>
      </c>
    </row>
    <row r="21" spans="1:18" ht="21" customHeight="1">
      <c r="A21" s="2"/>
      <c r="B21" s="127"/>
      <c r="C21" s="128"/>
      <c r="D21" s="4"/>
      <c r="E21" s="4" t="s">
        <v>45</v>
      </c>
      <c r="F21" s="74" t="s">
        <v>46</v>
      </c>
      <c r="G21" s="74"/>
      <c r="H21" s="129">
        <v>0</v>
      </c>
      <c r="I21" s="130"/>
      <c r="J21" s="11">
        <v>0</v>
      </c>
      <c r="K21" s="11">
        <v>0</v>
      </c>
      <c r="L21" s="11">
        <v>73.5</v>
      </c>
      <c r="M21" s="129">
        <v>0</v>
      </c>
      <c r="N21" s="130"/>
      <c r="O21" s="104">
        <v>73.5</v>
      </c>
      <c r="P21" s="105"/>
      <c r="Q21" s="13">
        <v>73.5</v>
      </c>
      <c r="R21" s="43">
        <f t="shared" si="0"/>
        <v>1</v>
      </c>
    </row>
    <row r="22" spans="1:18" ht="21" customHeight="1">
      <c r="A22" s="2"/>
      <c r="B22" s="17"/>
      <c r="C22" s="18"/>
      <c r="D22" s="4"/>
      <c r="E22" s="4" t="s">
        <v>49</v>
      </c>
      <c r="F22" s="93" t="s">
        <v>50</v>
      </c>
      <c r="G22" s="93"/>
      <c r="H22" s="15"/>
      <c r="I22" s="16">
        <v>0</v>
      </c>
      <c r="J22" s="11">
        <v>0</v>
      </c>
      <c r="K22" s="11">
        <v>0</v>
      </c>
      <c r="L22" s="11">
        <v>3000</v>
      </c>
      <c r="M22" s="15"/>
      <c r="N22" s="16">
        <v>0</v>
      </c>
      <c r="O22" s="104">
        <v>3000</v>
      </c>
      <c r="P22" s="48"/>
      <c r="Q22" s="13">
        <v>3000</v>
      </c>
      <c r="R22" s="43">
        <f t="shared" si="0"/>
        <v>1</v>
      </c>
    </row>
    <row r="23" spans="1:18" ht="25.5" customHeight="1">
      <c r="A23" s="2"/>
      <c r="B23" s="92"/>
      <c r="C23" s="92"/>
      <c r="D23" s="4"/>
      <c r="E23" s="4" t="s">
        <v>30</v>
      </c>
      <c r="F23" s="93" t="s">
        <v>31</v>
      </c>
      <c r="G23" s="93"/>
      <c r="H23" s="91">
        <v>300</v>
      </c>
      <c r="I23" s="91"/>
      <c r="J23" s="11">
        <v>300</v>
      </c>
      <c r="K23" s="11">
        <v>0</v>
      </c>
      <c r="L23" s="11">
        <v>6864.51</v>
      </c>
      <c r="M23" s="91">
        <v>0</v>
      </c>
      <c r="N23" s="91"/>
      <c r="O23" s="101">
        <v>7164.51</v>
      </c>
      <c r="P23" s="101"/>
      <c r="Q23" s="13">
        <v>7114.51</v>
      </c>
      <c r="R23" s="43">
        <f t="shared" si="0"/>
        <v>0.9930211556687059</v>
      </c>
    </row>
    <row r="24" spans="1:18" ht="25.5" customHeight="1">
      <c r="A24" s="2"/>
      <c r="B24" s="17"/>
      <c r="C24" s="18"/>
      <c r="D24" s="4"/>
      <c r="E24" s="30" t="s">
        <v>51</v>
      </c>
      <c r="F24" s="93" t="s">
        <v>52</v>
      </c>
      <c r="G24" s="93"/>
      <c r="H24" s="15"/>
      <c r="I24" s="38">
        <v>0</v>
      </c>
      <c r="J24" s="32">
        <v>0</v>
      </c>
      <c r="K24" s="32">
        <v>0</v>
      </c>
      <c r="L24" s="11">
        <v>764.05</v>
      </c>
      <c r="M24" s="15"/>
      <c r="N24" s="16">
        <v>0</v>
      </c>
      <c r="O24" s="24">
        <v>764.05</v>
      </c>
      <c r="P24" s="25"/>
      <c r="Q24" s="13">
        <v>764.05</v>
      </c>
      <c r="R24" s="43">
        <f t="shared" si="0"/>
        <v>1</v>
      </c>
    </row>
    <row r="25" spans="1:18" ht="25.5" customHeight="1">
      <c r="A25" s="2"/>
      <c r="B25" s="127"/>
      <c r="C25" s="128"/>
      <c r="D25" s="4"/>
      <c r="E25" s="14" t="s">
        <v>53</v>
      </c>
      <c r="F25" s="74" t="s">
        <v>54</v>
      </c>
      <c r="G25" s="74"/>
      <c r="H25" s="129">
        <v>0</v>
      </c>
      <c r="I25" s="130"/>
      <c r="J25" s="19">
        <v>0</v>
      </c>
      <c r="K25" s="19">
        <v>0</v>
      </c>
      <c r="L25" s="11">
        <v>558173.31</v>
      </c>
      <c r="M25" s="129">
        <v>0</v>
      </c>
      <c r="N25" s="130"/>
      <c r="O25" s="104">
        <v>558173.31</v>
      </c>
      <c r="P25" s="105"/>
      <c r="Q25" s="13">
        <v>558173.31</v>
      </c>
      <c r="R25" s="43">
        <f t="shared" si="0"/>
        <v>1</v>
      </c>
    </row>
    <row r="26" spans="1:18" ht="13.5" customHeight="1">
      <c r="A26" s="2"/>
      <c r="B26" s="59" t="s">
        <v>32</v>
      </c>
      <c r="C26" s="59"/>
      <c r="D26" s="21"/>
      <c r="E26" s="21"/>
      <c r="F26" s="60" t="s">
        <v>33</v>
      </c>
      <c r="G26" s="60"/>
      <c r="H26" s="61">
        <f>SUM(H27,H31)</f>
        <v>1179624</v>
      </c>
      <c r="I26" s="61"/>
      <c r="J26" s="22">
        <f>SUM(J27,J31)</f>
        <v>531849</v>
      </c>
      <c r="K26" s="22">
        <f>SUM(K27,K31)</f>
        <v>647775</v>
      </c>
      <c r="L26" s="22">
        <f>SUM(L27,L31)</f>
        <v>81880</v>
      </c>
      <c r="M26" s="61">
        <f>SUM(M27,M31)</f>
        <v>77599.86</v>
      </c>
      <c r="N26" s="61"/>
      <c r="O26" s="102">
        <f>SUM(O27,O31)</f>
        <v>1183904.1400000001</v>
      </c>
      <c r="P26" s="102"/>
      <c r="Q26" s="23">
        <f>SUM(Q27,Q31)</f>
        <v>701355.4800000001</v>
      </c>
      <c r="R26" s="43">
        <f t="shared" si="0"/>
        <v>0.5924090104119409</v>
      </c>
    </row>
    <row r="27" spans="1:18" ht="13.5" customHeight="1">
      <c r="A27" s="2"/>
      <c r="B27" s="94"/>
      <c r="C27" s="94"/>
      <c r="D27" s="3" t="s">
        <v>34</v>
      </c>
      <c r="E27" s="3"/>
      <c r="F27" s="95" t="s">
        <v>35</v>
      </c>
      <c r="G27" s="95"/>
      <c r="H27" s="96">
        <f>SUM(H28:I30)</f>
        <v>440175</v>
      </c>
      <c r="I27" s="96"/>
      <c r="J27" s="10">
        <f>SUM(J28:J30)</f>
        <v>0</v>
      </c>
      <c r="K27" s="10">
        <f>SUM(K28:K30)</f>
        <v>440175</v>
      </c>
      <c r="L27" s="10">
        <f>SUM(L28:L30)</f>
        <v>42700</v>
      </c>
      <c r="M27" s="96">
        <f>SUM(M28:N30)</f>
        <v>27492</v>
      </c>
      <c r="N27" s="96"/>
      <c r="O27" s="96">
        <f>SUM(O28:P30)</f>
        <v>455383</v>
      </c>
      <c r="P27" s="96"/>
      <c r="Q27" s="10">
        <f>SUM(Q28:Q30)</f>
        <v>42688</v>
      </c>
      <c r="R27" s="43">
        <f t="shared" si="0"/>
        <v>0.09374087306728622</v>
      </c>
    </row>
    <row r="28" spans="1:18" ht="13.5" customHeight="1">
      <c r="A28" s="2"/>
      <c r="B28" s="98"/>
      <c r="C28" s="99"/>
      <c r="D28" s="3"/>
      <c r="E28" s="31" t="s">
        <v>234</v>
      </c>
      <c r="F28" s="74" t="s">
        <v>205</v>
      </c>
      <c r="G28" s="74"/>
      <c r="H28" s="75">
        <v>0</v>
      </c>
      <c r="I28" s="97"/>
      <c r="J28" s="36">
        <v>0</v>
      </c>
      <c r="K28" s="36">
        <v>0</v>
      </c>
      <c r="L28" s="10">
        <v>42700</v>
      </c>
      <c r="M28" s="100">
        <v>0</v>
      </c>
      <c r="N28" s="97"/>
      <c r="O28" s="100">
        <v>42700</v>
      </c>
      <c r="P28" s="97"/>
      <c r="Q28" s="10">
        <v>42688</v>
      </c>
      <c r="R28" s="43">
        <f t="shared" si="0"/>
        <v>0.9997189695550351</v>
      </c>
    </row>
    <row r="29" spans="1:18" ht="34.5" customHeight="1">
      <c r="A29" s="2"/>
      <c r="B29" s="92"/>
      <c r="C29" s="92"/>
      <c r="D29" s="4"/>
      <c r="E29" s="4" t="s">
        <v>36</v>
      </c>
      <c r="F29" s="93" t="s">
        <v>37</v>
      </c>
      <c r="G29" s="93"/>
      <c r="H29" s="91">
        <v>415175</v>
      </c>
      <c r="I29" s="91"/>
      <c r="J29" s="11">
        <v>0</v>
      </c>
      <c r="K29" s="11">
        <v>415175</v>
      </c>
      <c r="L29" s="11">
        <v>0</v>
      </c>
      <c r="M29" s="91">
        <v>2492</v>
      </c>
      <c r="N29" s="91"/>
      <c r="O29" s="91">
        <v>412683</v>
      </c>
      <c r="P29" s="91"/>
      <c r="Q29" s="11">
        <v>0</v>
      </c>
      <c r="R29" s="43">
        <f t="shared" si="0"/>
        <v>0</v>
      </c>
    </row>
    <row r="30" spans="1:18" ht="30" customHeight="1">
      <c r="A30" s="2"/>
      <c r="B30" s="92"/>
      <c r="C30" s="92"/>
      <c r="D30" s="4"/>
      <c r="E30" s="4" t="s">
        <v>38</v>
      </c>
      <c r="F30" s="93" t="s">
        <v>37</v>
      </c>
      <c r="G30" s="93"/>
      <c r="H30" s="91">
        <v>25000</v>
      </c>
      <c r="I30" s="91"/>
      <c r="J30" s="11">
        <v>0</v>
      </c>
      <c r="K30" s="11">
        <v>25000</v>
      </c>
      <c r="L30" s="11">
        <v>0</v>
      </c>
      <c r="M30" s="91">
        <v>25000</v>
      </c>
      <c r="N30" s="91"/>
      <c r="O30" s="91">
        <v>0</v>
      </c>
      <c r="P30" s="91"/>
      <c r="Q30" s="11">
        <v>0</v>
      </c>
      <c r="R30" s="43" t="e">
        <f t="shared" si="0"/>
        <v>#DIV/0!</v>
      </c>
    </row>
    <row r="31" spans="1:18" ht="13.5" customHeight="1">
      <c r="A31" s="2"/>
      <c r="B31" s="94"/>
      <c r="C31" s="94"/>
      <c r="D31" s="3" t="s">
        <v>39</v>
      </c>
      <c r="E31" s="3"/>
      <c r="F31" s="95" t="s">
        <v>40</v>
      </c>
      <c r="G31" s="95"/>
      <c r="H31" s="96">
        <f>SUM(H32:I41)</f>
        <v>739449</v>
      </c>
      <c r="I31" s="96"/>
      <c r="J31" s="10">
        <f>SUM(J32:J41)</f>
        <v>531849</v>
      </c>
      <c r="K31" s="10">
        <f>SUM(K32:K41)</f>
        <v>207600</v>
      </c>
      <c r="L31" s="10">
        <f>SUM(L32:L41)</f>
        <v>39180</v>
      </c>
      <c r="M31" s="96">
        <f>SUM(M32:N41)</f>
        <v>50107.86</v>
      </c>
      <c r="N31" s="96"/>
      <c r="O31" s="96">
        <f>SUM(O32:P41)</f>
        <v>728521.14</v>
      </c>
      <c r="P31" s="96"/>
      <c r="Q31" s="10">
        <f>SUM(Q32:Q41)</f>
        <v>658667.4800000001</v>
      </c>
      <c r="R31" s="43">
        <f t="shared" si="0"/>
        <v>0.9041158091857158</v>
      </c>
    </row>
    <row r="32" spans="1:18" ht="24" customHeight="1">
      <c r="A32" s="2"/>
      <c r="B32" s="92"/>
      <c r="C32" s="92"/>
      <c r="D32" s="4"/>
      <c r="E32" s="4" t="s">
        <v>41</v>
      </c>
      <c r="F32" s="93" t="s">
        <v>42</v>
      </c>
      <c r="G32" s="93"/>
      <c r="H32" s="91">
        <v>100000</v>
      </c>
      <c r="I32" s="91"/>
      <c r="J32" s="11">
        <v>100000</v>
      </c>
      <c r="K32" s="11">
        <v>0</v>
      </c>
      <c r="L32" s="11">
        <v>33000</v>
      </c>
      <c r="M32" s="91">
        <v>0</v>
      </c>
      <c r="N32" s="91"/>
      <c r="O32" s="91">
        <v>133000</v>
      </c>
      <c r="P32" s="91"/>
      <c r="Q32" s="11">
        <v>110866.19</v>
      </c>
      <c r="R32" s="43">
        <f t="shared" si="0"/>
        <v>0.8335803759398497</v>
      </c>
    </row>
    <row r="33" spans="1:18" ht="19.5" customHeight="1">
      <c r="A33" s="2"/>
      <c r="B33" s="92"/>
      <c r="C33" s="92"/>
      <c r="D33" s="4"/>
      <c r="E33" s="4" t="s">
        <v>43</v>
      </c>
      <c r="F33" s="93" t="s">
        <v>44</v>
      </c>
      <c r="G33" s="93"/>
      <c r="H33" s="91">
        <v>35000</v>
      </c>
      <c r="I33" s="91"/>
      <c r="J33" s="11">
        <v>35000</v>
      </c>
      <c r="K33" s="11">
        <v>0</v>
      </c>
      <c r="L33" s="11">
        <v>720</v>
      </c>
      <c r="M33" s="91">
        <v>0</v>
      </c>
      <c r="N33" s="91"/>
      <c r="O33" s="91">
        <v>35720</v>
      </c>
      <c r="P33" s="91"/>
      <c r="Q33" s="11">
        <v>29487.38</v>
      </c>
      <c r="R33" s="43">
        <f t="shared" si="0"/>
        <v>0.8255145576707728</v>
      </c>
    </row>
    <row r="34" spans="1:18" ht="13.5" customHeight="1">
      <c r="A34" s="2"/>
      <c r="B34" s="92"/>
      <c r="C34" s="92"/>
      <c r="D34" s="4"/>
      <c r="E34" s="4" t="s">
        <v>45</v>
      </c>
      <c r="F34" s="93" t="s">
        <v>46</v>
      </c>
      <c r="G34" s="93"/>
      <c r="H34" s="91">
        <v>6000</v>
      </c>
      <c r="I34" s="91"/>
      <c r="J34" s="11">
        <v>6000</v>
      </c>
      <c r="K34" s="11">
        <v>0</v>
      </c>
      <c r="L34" s="11">
        <v>0</v>
      </c>
      <c r="M34" s="91">
        <v>3045</v>
      </c>
      <c r="N34" s="91"/>
      <c r="O34" s="91">
        <v>2955</v>
      </c>
      <c r="P34" s="91"/>
      <c r="Q34" s="11">
        <v>2435.84</v>
      </c>
      <c r="R34" s="43">
        <f t="shared" si="0"/>
        <v>0.8243113367174282</v>
      </c>
    </row>
    <row r="35" spans="1:18" ht="35.25" customHeight="1">
      <c r="A35" s="2"/>
      <c r="B35" s="92"/>
      <c r="C35" s="92"/>
      <c r="D35" s="4"/>
      <c r="E35" s="4" t="s">
        <v>47</v>
      </c>
      <c r="F35" s="93" t="s">
        <v>48</v>
      </c>
      <c r="G35" s="93"/>
      <c r="H35" s="91">
        <v>5000</v>
      </c>
      <c r="I35" s="91"/>
      <c r="J35" s="11">
        <v>5000</v>
      </c>
      <c r="K35" s="11">
        <v>0</v>
      </c>
      <c r="L35" s="11">
        <v>2760</v>
      </c>
      <c r="M35" s="91">
        <v>0</v>
      </c>
      <c r="N35" s="91"/>
      <c r="O35" s="91">
        <v>7760</v>
      </c>
      <c r="P35" s="91"/>
      <c r="Q35" s="11">
        <v>7532.26</v>
      </c>
      <c r="R35" s="43">
        <f t="shared" si="0"/>
        <v>0.9706520618556701</v>
      </c>
    </row>
    <row r="36" spans="1:18" ht="20.25" customHeight="1">
      <c r="A36" s="2"/>
      <c r="B36" s="92"/>
      <c r="C36" s="92"/>
      <c r="D36" s="4"/>
      <c r="E36" s="4" t="s">
        <v>49</v>
      </c>
      <c r="F36" s="93" t="s">
        <v>50</v>
      </c>
      <c r="G36" s="93"/>
      <c r="H36" s="91">
        <v>22300</v>
      </c>
      <c r="I36" s="91"/>
      <c r="J36" s="11">
        <v>22300</v>
      </c>
      <c r="K36" s="11">
        <v>0</v>
      </c>
      <c r="L36" s="11">
        <v>2700</v>
      </c>
      <c r="M36" s="91">
        <v>0</v>
      </c>
      <c r="N36" s="91"/>
      <c r="O36" s="91">
        <v>25000</v>
      </c>
      <c r="P36" s="91"/>
      <c r="Q36" s="32">
        <v>24223.1</v>
      </c>
      <c r="R36" s="43">
        <f t="shared" si="0"/>
        <v>0.9689239999999999</v>
      </c>
    </row>
    <row r="37" spans="1:18" ht="23.25" customHeight="1">
      <c r="A37" s="2"/>
      <c r="B37" s="92"/>
      <c r="C37" s="92"/>
      <c r="D37" s="4"/>
      <c r="E37" s="4" t="s">
        <v>30</v>
      </c>
      <c r="F37" s="93" t="s">
        <v>31</v>
      </c>
      <c r="G37" s="93"/>
      <c r="H37" s="91">
        <v>75000</v>
      </c>
      <c r="I37" s="91"/>
      <c r="J37" s="11">
        <v>75000</v>
      </c>
      <c r="K37" s="11">
        <v>0</v>
      </c>
      <c r="L37" s="11">
        <v>0</v>
      </c>
      <c r="M37" s="91">
        <v>11950</v>
      </c>
      <c r="N37" s="91"/>
      <c r="O37" s="91">
        <v>63050</v>
      </c>
      <c r="P37" s="91"/>
      <c r="Q37" s="11">
        <v>40896.7</v>
      </c>
      <c r="R37" s="43">
        <f t="shared" si="0"/>
        <v>0.648639175257732</v>
      </c>
    </row>
    <row r="38" spans="1:18" ht="13.5" customHeight="1">
      <c r="A38" s="2"/>
      <c r="B38" s="92"/>
      <c r="C38" s="92"/>
      <c r="D38" s="4"/>
      <c r="E38" s="4" t="s">
        <v>51</v>
      </c>
      <c r="F38" s="93" t="s">
        <v>52</v>
      </c>
      <c r="G38" s="93"/>
      <c r="H38" s="91">
        <v>272610</v>
      </c>
      <c r="I38" s="91"/>
      <c r="J38" s="11">
        <v>272610</v>
      </c>
      <c r="K38" s="11">
        <v>0</v>
      </c>
      <c r="L38" s="11">
        <v>0</v>
      </c>
      <c r="M38" s="91">
        <v>32925</v>
      </c>
      <c r="N38" s="91"/>
      <c r="O38" s="91">
        <v>239685</v>
      </c>
      <c r="P38" s="91"/>
      <c r="Q38" s="11">
        <v>226858.47</v>
      </c>
      <c r="R38" s="43">
        <f t="shared" si="0"/>
        <v>0.9464858877276425</v>
      </c>
    </row>
    <row r="39" spans="1:18" ht="13.5" customHeight="1">
      <c r="A39" s="2"/>
      <c r="B39" s="92"/>
      <c r="C39" s="92"/>
      <c r="D39" s="4"/>
      <c r="E39" s="4" t="s">
        <v>53</v>
      </c>
      <c r="F39" s="93" t="s">
        <v>54</v>
      </c>
      <c r="G39" s="93"/>
      <c r="H39" s="91">
        <v>5000</v>
      </c>
      <c r="I39" s="91"/>
      <c r="J39" s="11">
        <v>5000</v>
      </c>
      <c r="K39" s="11">
        <v>0</v>
      </c>
      <c r="L39" s="11">
        <v>0</v>
      </c>
      <c r="M39" s="91">
        <v>0</v>
      </c>
      <c r="N39" s="91"/>
      <c r="O39" s="91">
        <v>5000</v>
      </c>
      <c r="P39" s="91"/>
      <c r="Q39" s="11">
        <v>68</v>
      </c>
      <c r="R39" s="43">
        <f t="shared" si="0"/>
        <v>0.0136</v>
      </c>
    </row>
    <row r="40" spans="1:18" ht="21.75" customHeight="1">
      <c r="A40" s="2"/>
      <c r="B40" s="92"/>
      <c r="C40" s="92"/>
      <c r="D40" s="4"/>
      <c r="E40" s="4" t="s">
        <v>55</v>
      </c>
      <c r="F40" s="93" t="s">
        <v>56</v>
      </c>
      <c r="G40" s="93"/>
      <c r="H40" s="91">
        <v>10939</v>
      </c>
      <c r="I40" s="91"/>
      <c r="J40" s="11">
        <v>10939</v>
      </c>
      <c r="K40" s="11">
        <v>0</v>
      </c>
      <c r="L40" s="11">
        <v>0</v>
      </c>
      <c r="M40" s="91">
        <v>2187.86</v>
      </c>
      <c r="N40" s="91"/>
      <c r="O40" s="91">
        <v>8751.14</v>
      </c>
      <c r="P40" s="91"/>
      <c r="Q40" s="11">
        <v>8751.14</v>
      </c>
      <c r="R40" s="43">
        <f t="shared" si="0"/>
        <v>1</v>
      </c>
    </row>
    <row r="41" spans="1:18" ht="24.75" customHeight="1">
      <c r="A41" s="5"/>
      <c r="B41" s="56"/>
      <c r="C41" s="56"/>
      <c r="D41" s="7"/>
      <c r="E41" s="7" t="s">
        <v>18</v>
      </c>
      <c r="F41" s="74" t="s">
        <v>19</v>
      </c>
      <c r="G41" s="74"/>
      <c r="H41" s="85">
        <v>207600</v>
      </c>
      <c r="I41" s="85"/>
      <c r="J41" s="8">
        <v>0</v>
      </c>
      <c r="K41" s="8">
        <v>207600</v>
      </c>
      <c r="L41" s="8">
        <v>0</v>
      </c>
      <c r="M41" s="85">
        <v>0</v>
      </c>
      <c r="N41" s="85"/>
      <c r="O41" s="85">
        <v>207600</v>
      </c>
      <c r="P41" s="85"/>
      <c r="Q41" s="8">
        <v>207548.4</v>
      </c>
      <c r="R41" s="43">
        <f t="shared" si="0"/>
        <v>0.9997514450867052</v>
      </c>
    </row>
    <row r="42" spans="1:18" ht="13.5" customHeight="1">
      <c r="A42" s="5"/>
      <c r="B42" s="59" t="s">
        <v>57</v>
      </c>
      <c r="C42" s="59"/>
      <c r="D42" s="21"/>
      <c r="E42" s="21"/>
      <c r="F42" s="60" t="s">
        <v>58</v>
      </c>
      <c r="G42" s="60"/>
      <c r="H42" s="61">
        <f>SUM(H43)</f>
        <v>19000</v>
      </c>
      <c r="I42" s="61"/>
      <c r="J42" s="22">
        <f>SUM(J43)</f>
        <v>19000</v>
      </c>
      <c r="K42" s="22">
        <f>SUM(K43)</f>
        <v>0</v>
      </c>
      <c r="L42" s="22">
        <f>SUM(L43)</f>
        <v>29510</v>
      </c>
      <c r="M42" s="61">
        <f>SUM(M43)</f>
        <v>0</v>
      </c>
      <c r="N42" s="61"/>
      <c r="O42" s="61">
        <f>SUM(O43)</f>
        <v>48510</v>
      </c>
      <c r="P42" s="61"/>
      <c r="Q42" s="22">
        <f>SUM(Q43)</f>
        <v>34560</v>
      </c>
      <c r="R42" s="43">
        <f t="shared" si="0"/>
        <v>0.712430426716141</v>
      </c>
    </row>
    <row r="43" spans="1:18" ht="21" customHeight="1">
      <c r="A43" s="5"/>
      <c r="B43" s="57"/>
      <c r="C43" s="57"/>
      <c r="D43" s="6" t="s">
        <v>59</v>
      </c>
      <c r="E43" s="6"/>
      <c r="F43" s="58" t="s">
        <v>60</v>
      </c>
      <c r="G43" s="58"/>
      <c r="H43" s="83">
        <f>SUM(H44:I46)</f>
        <v>19000</v>
      </c>
      <c r="I43" s="83"/>
      <c r="J43" s="9">
        <f>SUM(J44:J46)</f>
        <v>19000</v>
      </c>
      <c r="K43" s="9">
        <f>SUM(K44:K46)</f>
        <v>0</v>
      </c>
      <c r="L43" s="9">
        <f>SUM(L44:L46)</f>
        <v>29510</v>
      </c>
      <c r="M43" s="83">
        <f>SUM(M44:N46)</f>
        <v>0</v>
      </c>
      <c r="N43" s="83"/>
      <c r="O43" s="83">
        <f>SUM(O44:P46)</f>
        <v>48510</v>
      </c>
      <c r="P43" s="83"/>
      <c r="Q43" s="9">
        <f>SUM(Q44:Q46)</f>
        <v>34560</v>
      </c>
      <c r="R43" s="43">
        <f t="shared" si="0"/>
        <v>0.712430426716141</v>
      </c>
    </row>
    <row r="44" spans="1:18" ht="13.5" customHeight="1">
      <c r="A44" s="5"/>
      <c r="B44" s="56"/>
      <c r="C44" s="56"/>
      <c r="D44" s="7"/>
      <c r="E44" s="7" t="s">
        <v>49</v>
      </c>
      <c r="F44" s="74" t="s">
        <v>50</v>
      </c>
      <c r="G44" s="74"/>
      <c r="H44" s="85">
        <v>3000</v>
      </c>
      <c r="I44" s="85"/>
      <c r="J44" s="8">
        <v>3000</v>
      </c>
      <c r="K44" s="8">
        <v>0</v>
      </c>
      <c r="L44" s="8">
        <v>510</v>
      </c>
      <c r="M44" s="85">
        <v>0</v>
      </c>
      <c r="N44" s="85"/>
      <c r="O44" s="85">
        <v>3510</v>
      </c>
      <c r="P44" s="85"/>
      <c r="Q44" s="8">
        <v>3504</v>
      </c>
      <c r="R44" s="43">
        <f t="shared" si="0"/>
        <v>0.9982905982905983</v>
      </c>
    </row>
    <row r="45" spans="1:18" ht="21" customHeight="1">
      <c r="A45" s="5"/>
      <c r="B45" s="56"/>
      <c r="C45" s="56"/>
      <c r="D45" s="7"/>
      <c r="E45" s="7" t="s">
        <v>30</v>
      </c>
      <c r="F45" s="74" t="s">
        <v>31</v>
      </c>
      <c r="G45" s="74"/>
      <c r="H45" s="85">
        <v>4000</v>
      </c>
      <c r="I45" s="85"/>
      <c r="J45" s="8">
        <v>4000</v>
      </c>
      <c r="K45" s="8">
        <v>0</v>
      </c>
      <c r="L45" s="8">
        <v>5000</v>
      </c>
      <c r="M45" s="85">
        <v>0</v>
      </c>
      <c r="N45" s="85"/>
      <c r="O45" s="85">
        <v>9000</v>
      </c>
      <c r="P45" s="85"/>
      <c r="Q45" s="8">
        <v>8510.97</v>
      </c>
      <c r="R45" s="43">
        <f t="shared" si="0"/>
        <v>0.9456633333333333</v>
      </c>
    </row>
    <row r="46" spans="1:18" ht="13.5" customHeight="1">
      <c r="A46" s="5"/>
      <c r="B46" s="56"/>
      <c r="C46" s="56"/>
      <c r="D46" s="7"/>
      <c r="E46" s="7" t="s">
        <v>51</v>
      </c>
      <c r="F46" s="74" t="s">
        <v>52</v>
      </c>
      <c r="G46" s="74"/>
      <c r="H46" s="85">
        <v>12000</v>
      </c>
      <c r="I46" s="85"/>
      <c r="J46" s="8">
        <v>12000</v>
      </c>
      <c r="K46" s="8">
        <v>0</v>
      </c>
      <c r="L46" s="8">
        <v>24000</v>
      </c>
      <c r="M46" s="85">
        <v>0</v>
      </c>
      <c r="N46" s="85"/>
      <c r="O46" s="85">
        <v>36000</v>
      </c>
      <c r="P46" s="85"/>
      <c r="Q46" s="8">
        <v>22545.03</v>
      </c>
      <c r="R46" s="43">
        <f t="shared" si="0"/>
        <v>0.6262508333333333</v>
      </c>
    </row>
    <row r="47" spans="1:18" ht="13.5" customHeight="1">
      <c r="A47" s="5"/>
      <c r="B47" s="59" t="s">
        <v>61</v>
      </c>
      <c r="C47" s="59"/>
      <c r="D47" s="21"/>
      <c r="E47" s="21"/>
      <c r="F47" s="60" t="s">
        <v>62</v>
      </c>
      <c r="G47" s="60"/>
      <c r="H47" s="61">
        <f>SUM(H48,H51)</f>
        <v>15000</v>
      </c>
      <c r="I47" s="61"/>
      <c r="J47" s="22">
        <f>SUM(J48,J51)</f>
        <v>15000</v>
      </c>
      <c r="K47" s="22">
        <f>SUM(K48,K51)</f>
        <v>0</v>
      </c>
      <c r="L47" s="22">
        <f>SUM(L48,L51)</f>
        <v>3400</v>
      </c>
      <c r="M47" s="61">
        <f>SUM(M48,M51)</f>
        <v>4000</v>
      </c>
      <c r="N47" s="61"/>
      <c r="O47" s="61">
        <f>SUM(O48,O51)</f>
        <v>14400</v>
      </c>
      <c r="P47" s="61"/>
      <c r="Q47" s="22">
        <f>SUM(Q48,Q51)</f>
        <v>9150</v>
      </c>
      <c r="R47" s="43">
        <f t="shared" si="0"/>
        <v>0.6354166666666666</v>
      </c>
    </row>
    <row r="48" spans="1:18" ht="21.75" customHeight="1">
      <c r="A48" s="5"/>
      <c r="B48" s="57"/>
      <c r="C48" s="57"/>
      <c r="D48" s="6" t="s">
        <v>63</v>
      </c>
      <c r="E48" s="6"/>
      <c r="F48" s="58" t="s">
        <v>64</v>
      </c>
      <c r="G48" s="58"/>
      <c r="H48" s="83">
        <f>SUM(H49:I50)</f>
        <v>15000</v>
      </c>
      <c r="I48" s="83"/>
      <c r="J48" s="9">
        <f>SUM(J49:J50)</f>
        <v>15000</v>
      </c>
      <c r="K48" s="9">
        <f>SUM(K49:K50)</f>
        <v>0</v>
      </c>
      <c r="L48" s="9">
        <f>SUM(L49:L50)</f>
        <v>0</v>
      </c>
      <c r="M48" s="83">
        <f>SUM(M49:N50)</f>
        <v>4000</v>
      </c>
      <c r="N48" s="83"/>
      <c r="O48" s="83">
        <f>SUM(O49:P50)</f>
        <v>11000</v>
      </c>
      <c r="P48" s="83"/>
      <c r="Q48" s="9">
        <f>SUM(Q49:Q50)</f>
        <v>5750</v>
      </c>
      <c r="R48" s="43">
        <f t="shared" si="0"/>
        <v>0.5227272727272727</v>
      </c>
    </row>
    <row r="49" spans="1:18" ht="13.5" customHeight="1">
      <c r="A49" s="5"/>
      <c r="B49" s="56"/>
      <c r="C49" s="56"/>
      <c r="D49" s="7"/>
      <c r="E49" s="7" t="s">
        <v>49</v>
      </c>
      <c r="F49" s="74" t="s">
        <v>50</v>
      </c>
      <c r="G49" s="74"/>
      <c r="H49" s="85">
        <v>10000</v>
      </c>
      <c r="I49" s="85"/>
      <c r="J49" s="8">
        <v>10000</v>
      </c>
      <c r="K49" s="8">
        <v>0</v>
      </c>
      <c r="L49" s="8">
        <v>0</v>
      </c>
      <c r="M49" s="85">
        <v>4000</v>
      </c>
      <c r="N49" s="85"/>
      <c r="O49" s="85">
        <v>6000</v>
      </c>
      <c r="P49" s="85"/>
      <c r="Q49" s="8">
        <v>5750</v>
      </c>
      <c r="R49" s="43">
        <f t="shared" si="0"/>
        <v>0.9583333333333334</v>
      </c>
    </row>
    <row r="50" spans="1:18" ht="13.5" customHeight="1">
      <c r="A50" s="5"/>
      <c r="B50" s="56"/>
      <c r="C50" s="56"/>
      <c r="D50" s="7"/>
      <c r="E50" s="7" t="s">
        <v>51</v>
      </c>
      <c r="F50" s="74" t="s">
        <v>52</v>
      </c>
      <c r="G50" s="74"/>
      <c r="H50" s="85">
        <v>5000</v>
      </c>
      <c r="I50" s="85"/>
      <c r="J50" s="8">
        <v>5000</v>
      </c>
      <c r="K50" s="8">
        <v>0</v>
      </c>
      <c r="L50" s="8">
        <v>0</v>
      </c>
      <c r="M50" s="85">
        <v>0</v>
      </c>
      <c r="N50" s="85"/>
      <c r="O50" s="85">
        <v>5000</v>
      </c>
      <c r="P50" s="85"/>
      <c r="Q50" s="8">
        <v>0</v>
      </c>
      <c r="R50" s="43">
        <f t="shared" si="0"/>
        <v>0</v>
      </c>
    </row>
    <row r="51" spans="1:18" ht="13.5" customHeight="1">
      <c r="A51" s="5"/>
      <c r="B51" s="72"/>
      <c r="C51" s="73"/>
      <c r="D51" s="7" t="s">
        <v>225</v>
      </c>
      <c r="E51" s="7"/>
      <c r="F51" s="70" t="s">
        <v>226</v>
      </c>
      <c r="G51" s="50"/>
      <c r="H51" s="82">
        <f>SUM(H52)</f>
        <v>0</v>
      </c>
      <c r="I51" s="81"/>
      <c r="J51" s="8">
        <f>SUM(J52)</f>
        <v>0</v>
      </c>
      <c r="K51" s="8">
        <f>SUM(K52)</f>
        <v>0</v>
      </c>
      <c r="L51" s="8">
        <f>SUM(L52)</f>
        <v>3400</v>
      </c>
      <c r="M51" s="82">
        <f>SUM(M52)</f>
        <v>0</v>
      </c>
      <c r="N51" s="81"/>
      <c r="O51" s="82">
        <f>SUM(O52)</f>
        <v>3400</v>
      </c>
      <c r="P51" s="81"/>
      <c r="Q51" s="8">
        <f>SUM(Q52)</f>
        <v>3400</v>
      </c>
      <c r="R51" s="43">
        <f t="shared" si="0"/>
        <v>1</v>
      </c>
    </row>
    <row r="52" spans="1:18" ht="21" customHeight="1">
      <c r="A52" s="5"/>
      <c r="B52" s="72"/>
      <c r="C52" s="73"/>
      <c r="D52" s="7"/>
      <c r="E52" s="7" t="s">
        <v>30</v>
      </c>
      <c r="F52" s="74" t="s">
        <v>31</v>
      </c>
      <c r="G52" s="74"/>
      <c r="H52" s="82">
        <v>0</v>
      </c>
      <c r="I52" s="81"/>
      <c r="J52" s="8">
        <v>0</v>
      </c>
      <c r="K52" s="8">
        <v>0</v>
      </c>
      <c r="L52" s="8">
        <v>3400</v>
      </c>
      <c r="M52" s="82">
        <v>0</v>
      </c>
      <c r="N52" s="81"/>
      <c r="O52" s="82">
        <v>3400</v>
      </c>
      <c r="P52" s="81"/>
      <c r="Q52" s="8">
        <v>3400</v>
      </c>
      <c r="R52" s="43">
        <f t="shared" si="0"/>
        <v>1</v>
      </c>
    </row>
    <row r="53" spans="1:18" ht="13.5" customHeight="1">
      <c r="A53" s="5"/>
      <c r="B53" s="59" t="s">
        <v>65</v>
      </c>
      <c r="C53" s="59"/>
      <c r="D53" s="21"/>
      <c r="E53" s="21"/>
      <c r="F53" s="60" t="s">
        <v>66</v>
      </c>
      <c r="G53" s="60"/>
      <c r="H53" s="61">
        <f>SUM(H54,H62,H68,H90,H97)</f>
        <v>2238902</v>
      </c>
      <c r="I53" s="61"/>
      <c r="J53" s="22">
        <f>SUM(J54,J62,J68,J90,J97)</f>
        <v>1634530</v>
      </c>
      <c r="K53" s="22">
        <f>SUM(K54,K62,K68,K90,K97)</f>
        <v>604372</v>
      </c>
      <c r="L53" s="22">
        <f>SUM(L54,L62,L68,L90,L97)</f>
        <v>64908.31</v>
      </c>
      <c r="M53" s="61">
        <f>SUM(M54,M62,M68,M90,M97)</f>
        <v>496434.45</v>
      </c>
      <c r="N53" s="61"/>
      <c r="O53" s="61">
        <f>SUM(O54,O62,O68,O90,O97)</f>
        <v>1807375.86</v>
      </c>
      <c r="P53" s="61"/>
      <c r="Q53" s="45">
        <f>SUM(Q54,Q62,Q68,Q90,Q97)</f>
        <v>1660854.04</v>
      </c>
      <c r="R53" s="43">
        <f t="shared" si="0"/>
        <v>0.9189311845738606</v>
      </c>
    </row>
    <row r="54" spans="1:18" ht="13.5" customHeight="1">
      <c r="A54" s="5"/>
      <c r="B54" s="57"/>
      <c r="C54" s="57"/>
      <c r="D54" s="6" t="s">
        <v>67</v>
      </c>
      <c r="E54" s="6"/>
      <c r="F54" s="58" t="s">
        <v>68</v>
      </c>
      <c r="G54" s="58"/>
      <c r="H54" s="83">
        <f>SUM(H55:I61)</f>
        <v>25185</v>
      </c>
      <c r="I54" s="83"/>
      <c r="J54" s="9">
        <f>SUM(J55:J61)</f>
        <v>25185</v>
      </c>
      <c r="K54" s="9">
        <f>SUM(K55:K61)</f>
        <v>0</v>
      </c>
      <c r="L54" s="33">
        <f>SUM(L55:L61)</f>
        <v>3078</v>
      </c>
      <c r="M54" s="66">
        <f>SUM(M55:N61)</f>
        <v>3078</v>
      </c>
      <c r="N54" s="66"/>
      <c r="O54" s="66">
        <f>SUM(O55:P61)</f>
        <v>25185</v>
      </c>
      <c r="P54" s="66"/>
      <c r="Q54" s="33">
        <f>SUM(Q55:Q61)</f>
        <v>25185</v>
      </c>
      <c r="R54" s="43">
        <f t="shared" si="0"/>
        <v>1</v>
      </c>
    </row>
    <row r="55" spans="1:18" ht="26.25" customHeight="1">
      <c r="A55" s="5"/>
      <c r="B55" s="56"/>
      <c r="C55" s="56"/>
      <c r="D55" s="7"/>
      <c r="E55" s="7" t="s">
        <v>41</v>
      </c>
      <c r="F55" s="74" t="s">
        <v>42</v>
      </c>
      <c r="G55" s="74"/>
      <c r="H55" s="85">
        <v>18000</v>
      </c>
      <c r="I55" s="85"/>
      <c r="J55" s="8">
        <v>18000</v>
      </c>
      <c r="K55" s="8">
        <v>0</v>
      </c>
      <c r="L55" s="42">
        <v>0</v>
      </c>
      <c r="M55" s="67">
        <v>2600</v>
      </c>
      <c r="N55" s="67"/>
      <c r="O55" s="67">
        <v>15400</v>
      </c>
      <c r="P55" s="67"/>
      <c r="Q55" s="34">
        <v>15400</v>
      </c>
      <c r="R55" s="43">
        <f t="shared" si="0"/>
        <v>1</v>
      </c>
    </row>
    <row r="56" spans="1:18" ht="26.25" customHeight="1">
      <c r="A56" s="5"/>
      <c r="B56" s="56"/>
      <c r="C56" s="56"/>
      <c r="D56" s="7"/>
      <c r="E56" s="7" t="s">
        <v>69</v>
      </c>
      <c r="F56" s="74" t="s">
        <v>70</v>
      </c>
      <c r="G56" s="74"/>
      <c r="H56" s="85">
        <v>1500</v>
      </c>
      <c r="I56" s="85"/>
      <c r="J56" s="8">
        <v>1500</v>
      </c>
      <c r="K56" s="8">
        <v>0</v>
      </c>
      <c r="L56" s="42">
        <v>0</v>
      </c>
      <c r="M56" s="90">
        <v>0</v>
      </c>
      <c r="N56" s="90"/>
      <c r="O56" s="67">
        <v>1500</v>
      </c>
      <c r="P56" s="67"/>
      <c r="Q56" s="34">
        <v>1500</v>
      </c>
      <c r="R56" s="43">
        <f t="shared" si="0"/>
        <v>1</v>
      </c>
    </row>
    <row r="57" spans="1:18" ht="24" customHeight="1">
      <c r="A57" s="5"/>
      <c r="B57" s="56"/>
      <c r="C57" s="56"/>
      <c r="D57" s="7"/>
      <c r="E57" s="7" t="s">
        <v>71</v>
      </c>
      <c r="F57" s="74" t="s">
        <v>72</v>
      </c>
      <c r="G57" s="74"/>
      <c r="H57" s="85">
        <v>3034</v>
      </c>
      <c r="I57" s="85"/>
      <c r="J57" s="8">
        <v>3034</v>
      </c>
      <c r="K57" s="8">
        <v>0</v>
      </c>
      <c r="L57" s="42">
        <v>0</v>
      </c>
      <c r="M57" s="90">
        <v>0</v>
      </c>
      <c r="N57" s="90"/>
      <c r="O57" s="67">
        <v>3034</v>
      </c>
      <c r="P57" s="67"/>
      <c r="Q57" s="34">
        <v>3034</v>
      </c>
      <c r="R57" s="43">
        <f t="shared" si="0"/>
        <v>1</v>
      </c>
    </row>
    <row r="58" spans="1:18" ht="13.5" customHeight="1">
      <c r="A58" s="5"/>
      <c r="B58" s="56"/>
      <c r="C58" s="56"/>
      <c r="D58" s="7"/>
      <c r="E58" s="7" t="s">
        <v>45</v>
      </c>
      <c r="F58" s="74" t="s">
        <v>46</v>
      </c>
      <c r="G58" s="74"/>
      <c r="H58" s="85">
        <v>478</v>
      </c>
      <c r="I58" s="85"/>
      <c r="J58" s="8">
        <v>478</v>
      </c>
      <c r="K58" s="8">
        <v>0</v>
      </c>
      <c r="L58" s="8">
        <v>0</v>
      </c>
      <c r="M58" s="85">
        <v>478</v>
      </c>
      <c r="N58" s="85"/>
      <c r="O58" s="85">
        <v>0</v>
      </c>
      <c r="P58" s="85"/>
      <c r="Q58" s="8">
        <v>0</v>
      </c>
      <c r="R58" s="43" t="e">
        <f t="shared" si="0"/>
        <v>#DIV/0!</v>
      </c>
    </row>
    <row r="59" spans="1:18" ht="19.5" customHeight="1">
      <c r="A59" s="5"/>
      <c r="B59" s="56"/>
      <c r="C59" s="56"/>
      <c r="D59" s="7"/>
      <c r="E59" s="7" t="s">
        <v>30</v>
      </c>
      <c r="F59" s="74" t="s">
        <v>31</v>
      </c>
      <c r="G59" s="74"/>
      <c r="H59" s="85">
        <v>2000</v>
      </c>
      <c r="I59" s="85"/>
      <c r="J59" s="8">
        <v>2000</v>
      </c>
      <c r="K59" s="8">
        <v>0</v>
      </c>
      <c r="L59" s="8">
        <v>2037.66</v>
      </c>
      <c r="M59" s="85">
        <v>0</v>
      </c>
      <c r="N59" s="85"/>
      <c r="O59" s="85">
        <v>4037.66</v>
      </c>
      <c r="P59" s="85"/>
      <c r="Q59" s="8">
        <v>4037.66</v>
      </c>
      <c r="R59" s="43">
        <f t="shared" si="0"/>
        <v>1</v>
      </c>
    </row>
    <row r="60" spans="1:18" ht="19.5" customHeight="1">
      <c r="A60" s="5"/>
      <c r="B60" s="72"/>
      <c r="C60" s="73"/>
      <c r="D60" s="7"/>
      <c r="E60" s="37" t="s">
        <v>51</v>
      </c>
      <c r="F60" s="74" t="s">
        <v>52</v>
      </c>
      <c r="G60" s="74"/>
      <c r="H60" s="80">
        <v>0</v>
      </c>
      <c r="I60" s="81"/>
      <c r="J60" s="32">
        <v>0</v>
      </c>
      <c r="K60" s="32">
        <v>0</v>
      </c>
      <c r="L60" s="8">
        <v>888.74</v>
      </c>
      <c r="M60" s="82">
        <v>0</v>
      </c>
      <c r="N60" s="81"/>
      <c r="O60" s="80">
        <v>888.74</v>
      </c>
      <c r="P60" s="81"/>
      <c r="Q60" s="8">
        <v>888.74</v>
      </c>
      <c r="R60" s="43">
        <f t="shared" si="0"/>
        <v>1</v>
      </c>
    </row>
    <row r="61" spans="1:18" ht="13.5" customHeight="1">
      <c r="A61" s="5"/>
      <c r="B61" s="56"/>
      <c r="C61" s="56"/>
      <c r="D61" s="7"/>
      <c r="E61" s="7" t="s">
        <v>73</v>
      </c>
      <c r="F61" s="74" t="s">
        <v>74</v>
      </c>
      <c r="G61" s="74"/>
      <c r="H61" s="85">
        <v>173</v>
      </c>
      <c r="I61" s="85"/>
      <c r="J61" s="8">
        <v>173</v>
      </c>
      <c r="K61" s="8">
        <v>0</v>
      </c>
      <c r="L61" s="8">
        <v>151.6</v>
      </c>
      <c r="M61" s="85">
        <v>0</v>
      </c>
      <c r="N61" s="85"/>
      <c r="O61" s="85">
        <v>324.6</v>
      </c>
      <c r="P61" s="85"/>
      <c r="Q61" s="8">
        <v>324.6</v>
      </c>
      <c r="R61" s="43">
        <f t="shared" si="0"/>
        <v>1</v>
      </c>
    </row>
    <row r="62" spans="1:18" ht="23.25" customHeight="1">
      <c r="A62" s="5"/>
      <c r="B62" s="57"/>
      <c r="C62" s="57"/>
      <c r="D62" s="6" t="s">
        <v>75</v>
      </c>
      <c r="E62" s="6"/>
      <c r="F62" s="58" t="s">
        <v>76</v>
      </c>
      <c r="G62" s="58"/>
      <c r="H62" s="83">
        <f>SUM(H63:I67)</f>
        <v>127000</v>
      </c>
      <c r="I62" s="83"/>
      <c r="J62" s="9">
        <f>SUM(J63:J67)</f>
        <v>127000</v>
      </c>
      <c r="K62" s="9">
        <f>SUM(K63:K67)</f>
        <v>0</v>
      </c>
      <c r="L62" s="9">
        <f>SUM(L63:L67)</f>
        <v>0</v>
      </c>
      <c r="M62" s="83">
        <f>SUM(M63:N67)</f>
        <v>13000</v>
      </c>
      <c r="N62" s="83"/>
      <c r="O62" s="83">
        <f>SUM(O63:P67)</f>
        <v>114000</v>
      </c>
      <c r="P62" s="83"/>
      <c r="Q62" s="9">
        <f>SUM(Q63:Q67)</f>
        <v>100669.81</v>
      </c>
      <c r="R62" s="43">
        <f t="shared" si="0"/>
        <v>0.8830685087719298</v>
      </c>
    </row>
    <row r="63" spans="1:18" ht="23.25" customHeight="1">
      <c r="A63" s="5"/>
      <c r="B63" s="56"/>
      <c r="C63" s="56"/>
      <c r="D63" s="7"/>
      <c r="E63" s="7" t="s">
        <v>28</v>
      </c>
      <c r="F63" s="74" t="s">
        <v>29</v>
      </c>
      <c r="G63" s="74"/>
      <c r="H63" s="85">
        <v>100000</v>
      </c>
      <c r="I63" s="85"/>
      <c r="J63" s="8">
        <v>100000</v>
      </c>
      <c r="K63" s="8">
        <v>0</v>
      </c>
      <c r="L63" s="8">
        <v>0</v>
      </c>
      <c r="M63" s="85">
        <v>0</v>
      </c>
      <c r="N63" s="85"/>
      <c r="O63" s="85">
        <v>100000</v>
      </c>
      <c r="P63" s="85"/>
      <c r="Q63" s="8">
        <v>89431.95</v>
      </c>
      <c r="R63" s="43">
        <f t="shared" si="0"/>
        <v>0.8943194999999999</v>
      </c>
    </row>
    <row r="64" spans="1:18" ht="24" customHeight="1">
      <c r="A64" s="5"/>
      <c r="B64" s="56"/>
      <c r="C64" s="56"/>
      <c r="D64" s="7"/>
      <c r="E64" s="7" t="s">
        <v>30</v>
      </c>
      <c r="F64" s="74" t="s">
        <v>31</v>
      </c>
      <c r="G64" s="74"/>
      <c r="H64" s="85">
        <v>10000</v>
      </c>
      <c r="I64" s="85"/>
      <c r="J64" s="8">
        <v>10000</v>
      </c>
      <c r="K64" s="8">
        <v>0</v>
      </c>
      <c r="L64" s="8">
        <v>0</v>
      </c>
      <c r="M64" s="85">
        <v>5000</v>
      </c>
      <c r="N64" s="85"/>
      <c r="O64" s="85">
        <v>5000</v>
      </c>
      <c r="P64" s="85"/>
      <c r="Q64" s="8">
        <v>3142.81</v>
      </c>
      <c r="R64" s="43">
        <f t="shared" si="0"/>
        <v>0.628562</v>
      </c>
    </row>
    <row r="65" spans="1:18" ht="13.5" customHeight="1">
      <c r="A65" s="5"/>
      <c r="B65" s="56"/>
      <c r="C65" s="56"/>
      <c r="D65" s="7"/>
      <c r="E65" s="7" t="s">
        <v>51</v>
      </c>
      <c r="F65" s="74" t="s">
        <v>52</v>
      </c>
      <c r="G65" s="74"/>
      <c r="H65" s="85">
        <v>8000</v>
      </c>
      <c r="I65" s="85"/>
      <c r="J65" s="8">
        <v>8000</v>
      </c>
      <c r="K65" s="8">
        <v>0</v>
      </c>
      <c r="L65" s="8">
        <v>0</v>
      </c>
      <c r="M65" s="85">
        <v>0</v>
      </c>
      <c r="N65" s="85"/>
      <c r="O65" s="85">
        <v>8000</v>
      </c>
      <c r="P65" s="85"/>
      <c r="Q65" s="8">
        <v>7675.09</v>
      </c>
      <c r="R65" s="43">
        <f t="shared" si="0"/>
        <v>0.95938625</v>
      </c>
    </row>
    <row r="66" spans="1:18" ht="13.5" customHeight="1">
      <c r="A66" s="5"/>
      <c r="B66" s="56"/>
      <c r="C66" s="56"/>
      <c r="D66" s="7"/>
      <c r="E66" s="7" t="s">
        <v>73</v>
      </c>
      <c r="F66" s="74" t="s">
        <v>74</v>
      </c>
      <c r="G66" s="74"/>
      <c r="H66" s="85">
        <v>1000</v>
      </c>
      <c r="I66" s="85"/>
      <c r="J66" s="8">
        <v>1000</v>
      </c>
      <c r="K66" s="8">
        <v>0</v>
      </c>
      <c r="L66" s="8">
        <v>0</v>
      </c>
      <c r="M66" s="85">
        <v>0</v>
      </c>
      <c r="N66" s="85"/>
      <c r="O66" s="85">
        <v>1000</v>
      </c>
      <c r="P66" s="85"/>
      <c r="Q66" s="8">
        <v>419.96</v>
      </c>
      <c r="R66" s="43">
        <f t="shared" si="0"/>
        <v>0.41996</v>
      </c>
    </row>
    <row r="67" spans="1:18" ht="21.75" customHeight="1">
      <c r="A67" s="5"/>
      <c r="B67" s="56"/>
      <c r="C67" s="56"/>
      <c r="D67" s="7"/>
      <c r="E67" s="7" t="s">
        <v>77</v>
      </c>
      <c r="F67" s="74" t="s">
        <v>78</v>
      </c>
      <c r="G67" s="74"/>
      <c r="H67" s="85">
        <v>8000</v>
      </c>
      <c r="I67" s="85"/>
      <c r="J67" s="8">
        <v>8000</v>
      </c>
      <c r="K67" s="8">
        <v>0</v>
      </c>
      <c r="L67" s="8">
        <v>0</v>
      </c>
      <c r="M67" s="85">
        <v>8000</v>
      </c>
      <c r="N67" s="85"/>
      <c r="O67" s="85">
        <v>0</v>
      </c>
      <c r="P67" s="85"/>
      <c r="Q67" s="8">
        <v>0</v>
      </c>
      <c r="R67" s="43" t="e">
        <f t="shared" si="0"/>
        <v>#DIV/0!</v>
      </c>
    </row>
    <row r="68" spans="1:18" ht="21.75" customHeight="1">
      <c r="A68" s="5"/>
      <c r="B68" s="57"/>
      <c r="C68" s="57"/>
      <c r="D68" s="6" t="s">
        <v>79</v>
      </c>
      <c r="E68" s="6"/>
      <c r="F68" s="58" t="s">
        <v>80</v>
      </c>
      <c r="G68" s="58"/>
      <c r="H68" s="83">
        <f>SUM(H69:I89)</f>
        <v>1703570</v>
      </c>
      <c r="I68" s="83"/>
      <c r="J68" s="9">
        <f>SUM(J69:J89)</f>
        <v>1390570</v>
      </c>
      <c r="K68" s="9">
        <f>SUM(K69:K89)</f>
        <v>313000</v>
      </c>
      <c r="L68" s="9">
        <f>SUM(L69:L89)</f>
        <v>28207.86</v>
      </c>
      <c r="M68" s="83">
        <f>SUM(M69:N89)</f>
        <v>397026.45</v>
      </c>
      <c r="N68" s="83"/>
      <c r="O68" s="83">
        <f>SUM(O69:P89)</f>
        <v>1334751.4100000001</v>
      </c>
      <c r="P68" s="83"/>
      <c r="Q68" s="9">
        <f>SUM(Q69:Q89)</f>
        <v>1206125.3299999998</v>
      </c>
      <c r="R68" s="43">
        <f t="shared" si="0"/>
        <v>0.9036329319180114</v>
      </c>
    </row>
    <row r="69" spans="1:18" ht="39" customHeight="1">
      <c r="A69" s="5"/>
      <c r="B69" s="56"/>
      <c r="C69" s="56"/>
      <c r="D69" s="7"/>
      <c r="E69" s="7" t="s">
        <v>81</v>
      </c>
      <c r="F69" s="74" t="s">
        <v>82</v>
      </c>
      <c r="G69" s="74"/>
      <c r="H69" s="85">
        <v>467</v>
      </c>
      <c r="I69" s="85"/>
      <c r="J69" s="8">
        <v>467</v>
      </c>
      <c r="K69" s="8">
        <v>0</v>
      </c>
      <c r="L69" s="8">
        <v>8</v>
      </c>
      <c r="M69" s="85">
        <v>0</v>
      </c>
      <c r="N69" s="85"/>
      <c r="O69" s="85">
        <v>475</v>
      </c>
      <c r="P69" s="85"/>
      <c r="Q69" s="8">
        <v>474.09</v>
      </c>
      <c r="R69" s="43">
        <f t="shared" si="0"/>
        <v>0.9980842105263157</v>
      </c>
    </row>
    <row r="70" spans="1:18" ht="22.5" customHeight="1">
      <c r="A70" s="5"/>
      <c r="B70" s="56"/>
      <c r="C70" s="56"/>
      <c r="D70" s="7"/>
      <c r="E70" s="7" t="s">
        <v>83</v>
      </c>
      <c r="F70" s="74" t="s">
        <v>84</v>
      </c>
      <c r="G70" s="74"/>
      <c r="H70" s="85">
        <v>1000</v>
      </c>
      <c r="I70" s="85"/>
      <c r="J70" s="8">
        <v>1000</v>
      </c>
      <c r="K70" s="8">
        <v>0</v>
      </c>
      <c r="L70" s="8">
        <v>0</v>
      </c>
      <c r="M70" s="85">
        <v>600</v>
      </c>
      <c r="N70" s="85"/>
      <c r="O70" s="85">
        <v>400</v>
      </c>
      <c r="P70" s="85"/>
      <c r="Q70" s="8">
        <v>340</v>
      </c>
      <c r="R70" s="43">
        <f t="shared" si="0"/>
        <v>0.85</v>
      </c>
    </row>
    <row r="71" spans="1:18" ht="27" customHeight="1">
      <c r="A71" s="5"/>
      <c r="B71" s="56"/>
      <c r="C71" s="56"/>
      <c r="D71" s="7"/>
      <c r="E71" s="7" t="s">
        <v>41</v>
      </c>
      <c r="F71" s="74" t="s">
        <v>42</v>
      </c>
      <c r="G71" s="74"/>
      <c r="H71" s="85">
        <v>880560</v>
      </c>
      <c r="I71" s="85"/>
      <c r="J71" s="8">
        <v>880560</v>
      </c>
      <c r="K71" s="8">
        <v>0</v>
      </c>
      <c r="L71" s="8">
        <v>0</v>
      </c>
      <c r="M71" s="85">
        <v>50000</v>
      </c>
      <c r="N71" s="85"/>
      <c r="O71" s="85">
        <v>830560</v>
      </c>
      <c r="P71" s="85"/>
      <c r="Q71" s="8">
        <v>755445.6</v>
      </c>
      <c r="R71" s="43">
        <f t="shared" si="0"/>
        <v>0.9095617414756308</v>
      </c>
    </row>
    <row r="72" spans="1:18" ht="24.75" customHeight="1">
      <c r="A72" s="5"/>
      <c r="B72" s="56"/>
      <c r="C72" s="56"/>
      <c r="D72" s="7"/>
      <c r="E72" s="7" t="s">
        <v>69</v>
      </c>
      <c r="F72" s="74" t="s">
        <v>70</v>
      </c>
      <c r="G72" s="74"/>
      <c r="H72" s="85">
        <v>62975</v>
      </c>
      <c r="I72" s="85"/>
      <c r="J72" s="8">
        <v>62975</v>
      </c>
      <c r="K72" s="8">
        <v>0</v>
      </c>
      <c r="L72" s="8">
        <v>0</v>
      </c>
      <c r="M72" s="85">
        <v>1500</v>
      </c>
      <c r="N72" s="85"/>
      <c r="O72" s="85">
        <v>61475</v>
      </c>
      <c r="P72" s="85"/>
      <c r="Q72" s="8">
        <v>61474.09</v>
      </c>
      <c r="R72" s="43">
        <f t="shared" si="0"/>
        <v>0.9999851972346482</v>
      </c>
    </row>
    <row r="73" spans="1:18" ht="22.5" customHeight="1">
      <c r="A73" s="5"/>
      <c r="B73" s="56"/>
      <c r="C73" s="56"/>
      <c r="D73" s="7"/>
      <c r="E73" s="7" t="s">
        <v>43</v>
      </c>
      <c r="F73" s="74" t="s">
        <v>44</v>
      </c>
      <c r="G73" s="74"/>
      <c r="H73" s="85">
        <v>150000</v>
      </c>
      <c r="I73" s="85"/>
      <c r="J73" s="8">
        <v>150000</v>
      </c>
      <c r="K73" s="8">
        <v>0</v>
      </c>
      <c r="L73" s="8">
        <v>0</v>
      </c>
      <c r="M73" s="85">
        <v>10618.45</v>
      </c>
      <c r="N73" s="85"/>
      <c r="O73" s="85">
        <v>139381.55</v>
      </c>
      <c r="P73" s="85"/>
      <c r="Q73" s="8">
        <v>126637.53</v>
      </c>
      <c r="R73" s="43">
        <f t="shared" si="0"/>
        <v>0.9085673821248221</v>
      </c>
    </row>
    <row r="74" spans="1:18" ht="13.5" customHeight="1">
      <c r="A74" s="5"/>
      <c r="B74" s="56"/>
      <c r="C74" s="56"/>
      <c r="D74" s="7"/>
      <c r="E74" s="7" t="s">
        <v>45</v>
      </c>
      <c r="F74" s="74" t="s">
        <v>46</v>
      </c>
      <c r="G74" s="74"/>
      <c r="H74" s="85">
        <v>23054</v>
      </c>
      <c r="I74" s="85"/>
      <c r="J74" s="8">
        <v>23054</v>
      </c>
      <c r="K74" s="8">
        <v>0</v>
      </c>
      <c r="L74" s="8">
        <v>0</v>
      </c>
      <c r="M74" s="85">
        <v>11008</v>
      </c>
      <c r="N74" s="85"/>
      <c r="O74" s="85">
        <v>12046</v>
      </c>
      <c r="P74" s="85"/>
      <c r="Q74" s="8">
        <v>9431.05</v>
      </c>
      <c r="R74" s="43">
        <f t="shared" si="0"/>
        <v>0.7829196413747301</v>
      </c>
    </row>
    <row r="75" spans="1:18" ht="32.25" customHeight="1">
      <c r="A75" s="5"/>
      <c r="B75" s="56"/>
      <c r="C75" s="56"/>
      <c r="D75" s="7"/>
      <c r="E75" s="7" t="s">
        <v>47</v>
      </c>
      <c r="F75" s="74" t="s">
        <v>48</v>
      </c>
      <c r="G75" s="74"/>
      <c r="H75" s="85">
        <v>20412</v>
      </c>
      <c r="I75" s="85"/>
      <c r="J75" s="8">
        <v>20412</v>
      </c>
      <c r="K75" s="8">
        <v>0</v>
      </c>
      <c r="L75" s="8">
        <v>0</v>
      </c>
      <c r="M75" s="85">
        <v>0</v>
      </c>
      <c r="N75" s="85"/>
      <c r="O75" s="85">
        <v>20412</v>
      </c>
      <c r="P75" s="85"/>
      <c r="Q75" s="8">
        <v>20113.83</v>
      </c>
      <c r="R75" s="43">
        <f t="shared" si="0"/>
        <v>0.9853924162257497</v>
      </c>
    </row>
    <row r="76" spans="1:18" ht="13.5" customHeight="1">
      <c r="A76" s="5"/>
      <c r="B76" s="56"/>
      <c r="C76" s="56"/>
      <c r="D76" s="7"/>
      <c r="E76" s="7" t="s">
        <v>49</v>
      </c>
      <c r="F76" s="74" t="s">
        <v>50</v>
      </c>
      <c r="G76" s="74"/>
      <c r="H76" s="85">
        <v>6000</v>
      </c>
      <c r="I76" s="85"/>
      <c r="J76" s="8">
        <v>6000</v>
      </c>
      <c r="K76" s="8">
        <v>0</v>
      </c>
      <c r="L76" s="8">
        <v>999.86</v>
      </c>
      <c r="M76" s="85">
        <v>0</v>
      </c>
      <c r="N76" s="85"/>
      <c r="O76" s="85">
        <v>6999.86</v>
      </c>
      <c r="P76" s="85"/>
      <c r="Q76" s="8">
        <v>6130.26</v>
      </c>
      <c r="R76" s="43">
        <f aca="true" t="shared" si="1" ref="R76:R139">Q76/O76*100%</f>
        <v>0.8757689439503077</v>
      </c>
    </row>
    <row r="77" spans="1:18" ht="24.75" customHeight="1">
      <c r="A77" s="5"/>
      <c r="B77" s="56"/>
      <c r="C77" s="56"/>
      <c r="D77" s="7"/>
      <c r="E77" s="7" t="s">
        <v>30</v>
      </c>
      <c r="F77" s="74" t="s">
        <v>31</v>
      </c>
      <c r="G77" s="74"/>
      <c r="H77" s="85">
        <v>75000</v>
      </c>
      <c r="I77" s="85"/>
      <c r="J77" s="8">
        <v>75000</v>
      </c>
      <c r="K77" s="8">
        <v>0</v>
      </c>
      <c r="L77" s="8">
        <v>0</v>
      </c>
      <c r="M77" s="85">
        <v>5000</v>
      </c>
      <c r="N77" s="85"/>
      <c r="O77" s="85">
        <v>70000</v>
      </c>
      <c r="P77" s="85"/>
      <c r="Q77" s="8">
        <v>54669.44</v>
      </c>
      <c r="R77" s="43">
        <f t="shared" si="1"/>
        <v>0.780992</v>
      </c>
    </row>
    <row r="78" spans="1:18" ht="13.5" customHeight="1">
      <c r="A78" s="5"/>
      <c r="B78" s="56"/>
      <c r="C78" s="56"/>
      <c r="D78" s="7"/>
      <c r="E78" s="7" t="s">
        <v>85</v>
      </c>
      <c r="F78" s="74" t="s">
        <v>86</v>
      </c>
      <c r="G78" s="74"/>
      <c r="H78" s="85">
        <v>28000</v>
      </c>
      <c r="I78" s="85"/>
      <c r="J78" s="8">
        <v>28000</v>
      </c>
      <c r="K78" s="8">
        <v>0</v>
      </c>
      <c r="L78" s="8">
        <v>2000</v>
      </c>
      <c r="M78" s="85">
        <v>0</v>
      </c>
      <c r="N78" s="85"/>
      <c r="O78" s="85">
        <v>30000</v>
      </c>
      <c r="P78" s="85"/>
      <c r="Q78" s="8">
        <v>27127.01</v>
      </c>
      <c r="R78" s="43">
        <f t="shared" si="1"/>
        <v>0.9042336666666666</v>
      </c>
    </row>
    <row r="79" spans="1:18" ht="13.5" customHeight="1">
      <c r="A79" s="5"/>
      <c r="B79" s="56"/>
      <c r="C79" s="56"/>
      <c r="D79" s="7"/>
      <c r="E79" s="7" t="s">
        <v>51</v>
      </c>
      <c r="F79" s="74" t="s">
        <v>52</v>
      </c>
      <c r="G79" s="74"/>
      <c r="H79" s="85">
        <v>75000</v>
      </c>
      <c r="I79" s="85"/>
      <c r="J79" s="8">
        <v>75000</v>
      </c>
      <c r="K79" s="8">
        <v>0</v>
      </c>
      <c r="L79" s="8">
        <v>25000</v>
      </c>
      <c r="M79" s="85">
        <v>0</v>
      </c>
      <c r="N79" s="85"/>
      <c r="O79" s="85">
        <v>100000</v>
      </c>
      <c r="P79" s="85"/>
      <c r="Q79" s="8">
        <v>91321.47</v>
      </c>
      <c r="R79" s="43">
        <f t="shared" si="1"/>
        <v>0.9132147</v>
      </c>
    </row>
    <row r="80" spans="1:18" ht="19.5" customHeight="1">
      <c r="A80" s="5"/>
      <c r="B80" s="56"/>
      <c r="C80" s="56"/>
      <c r="D80" s="7"/>
      <c r="E80" s="7" t="s">
        <v>87</v>
      </c>
      <c r="F80" s="74" t="s">
        <v>88</v>
      </c>
      <c r="G80" s="74"/>
      <c r="H80" s="85">
        <v>3200</v>
      </c>
      <c r="I80" s="85"/>
      <c r="J80" s="8">
        <v>3200</v>
      </c>
      <c r="K80" s="8">
        <v>0</v>
      </c>
      <c r="L80" s="8">
        <v>0</v>
      </c>
      <c r="M80" s="85">
        <v>0</v>
      </c>
      <c r="N80" s="85"/>
      <c r="O80" s="85">
        <v>3200</v>
      </c>
      <c r="P80" s="85"/>
      <c r="Q80" s="8">
        <v>2789.64</v>
      </c>
      <c r="R80" s="43">
        <f t="shared" si="1"/>
        <v>0.8717625</v>
      </c>
    </row>
    <row r="81" spans="1:18" ht="45" customHeight="1">
      <c r="A81" s="5"/>
      <c r="B81" s="56"/>
      <c r="C81" s="56"/>
      <c r="D81" s="7"/>
      <c r="E81" s="7" t="s">
        <v>89</v>
      </c>
      <c r="F81" s="74" t="s">
        <v>90</v>
      </c>
      <c r="G81" s="74"/>
      <c r="H81" s="85">
        <v>1300</v>
      </c>
      <c r="I81" s="85"/>
      <c r="J81" s="8">
        <v>1300</v>
      </c>
      <c r="K81" s="8">
        <v>0</v>
      </c>
      <c r="L81" s="8">
        <v>200</v>
      </c>
      <c r="M81" s="85">
        <v>0</v>
      </c>
      <c r="N81" s="85"/>
      <c r="O81" s="85">
        <v>1500</v>
      </c>
      <c r="P81" s="85"/>
      <c r="Q81" s="8">
        <v>1400.29</v>
      </c>
      <c r="R81" s="43">
        <f t="shared" si="1"/>
        <v>0.9335266666666666</v>
      </c>
    </row>
    <row r="82" spans="1:18" ht="31.5" customHeight="1">
      <c r="A82" s="5"/>
      <c r="B82" s="56"/>
      <c r="C82" s="56"/>
      <c r="D82" s="7"/>
      <c r="E82" s="7" t="s">
        <v>91</v>
      </c>
      <c r="F82" s="74" t="s">
        <v>92</v>
      </c>
      <c r="G82" s="74"/>
      <c r="H82" s="85">
        <v>10000</v>
      </c>
      <c r="I82" s="85"/>
      <c r="J82" s="8">
        <v>10000</v>
      </c>
      <c r="K82" s="8">
        <v>0</v>
      </c>
      <c r="L82" s="8">
        <v>0</v>
      </c>
      <c r="M82" s="85">
        <v>2000</v>
      </c>
      <c r="N82" s="85"/>
      <c r="O82" s="85">
        <v>8000</v>
      </c>
      <c r="P82" s="85"/>
      <c r="Q82" s="8">
        <v>7346.74</v>
      </c>
      <c r="R82" s="43">
        <f t="shared" si="1"/>
        <v>0.9183425</v>
      </c>
    </row>
    <row r="83" spans="1:18" ht="13.5" customHeight="1">
      <c r="A83" s="5"/>
      <c r="B83" s="56"/>
      <c r="C83" s="56"/>
      <c r="D83" s="7"/>
      <c r="E83" s="7" t="s">
        <v>73</v>
      </c>
      <c r="F83" s="74" t="s">
        <v>74</v>
      </c>
      <c r="G83" s="74"/>
      <c r="H83" s="85">
        <v>6000</v>
      </c>
      <c r="I83" s="85"/>
      <c r="J83" s="8">
        <v>6000</v>
      </c>
      <c r="K83" s="8">
        <v>0</v>
      </c>
      <c r="L83" s="8">
        <v>0</v>
      </c>
      <c r="M83" s="85">
        <v>1000</v>
      </c>
      <c r="N83" s="85"/>
      <c r="O83" s="85">
        <v>5000</v>
      </c>
      <c r="P83" s="85"/>
      <c r="Q83" s="8">
        <v>3699.76</v>
      </c>
      <c r="R83" s="43">
        <f t="shared" si="1"/>
        <v>0.739952</v>
      </c>
    </row>
    <row r="84" spans="1:18" ht="13.5" customHeight="1">
      <c r="A84" s="5"/>
      <c r="B84" s="56"/>
      <c r="C84" s="56"/>
      <c r="D84" s="7"/>
      <c r="E84" s="7" t="s">
        <v>53</v>
      </c>
      <c r="F84" s="74" t="s">
        <v>54</v>
      </c>
      <c r="G84" s="74"/>
      <c r="H84" s="85">
        <v>12500</v>
      </c>
      <c r="I84" s="85"/>
      <c r="J84" s="8">
        <v>12500</v>
      </c>
      <c r="K84" s="8">
        <v>0</v>
      </c>
      <c r="L84" s="8">
        <v>0</v>
      </c>
      <c r="M84" s="85">
        <v>0</v>
      </c>
      <c r="N84" s="85"/>
      <c r="O84" s="85">
        <v>12500</v>
      </c>
      <c r="P84" s="85"/>
      <c r="Q84" s="8">
        <v>5477.5</v>
      </c>
      <c r="R84" s="43">
        <f t="shared" si="1"/>
        <v>0.4382</v>
      </c>
    </row>
    <row r="85" spans="1:18" ht="20.25" customHeight="1">
      <c r="A85" s="5"/>
      <c r="B85" s="56"/>
      <c r="C85" s="56"/>
      <c r="D85" s="7"/>
      <c r="E85" s="7" t="s">
        <v>55</v>
      </c>
      <c r="F85" s="74" t="s">
        <v>56</v>
      </c>
      <c r="G85" s="74"/>
      <c r="H85" s="85">
        <v>25102</v>
      </c>
      <c r="I85" s="85"/>
      <c r="J85" s="8">
        <v>25102</v>
      </c>
      <c r="K85" s="8">
        <v>0</v>
      </c>
      <c r="L85" s="8">
        <v>0</v>
      </c>
      <c r="M85" s="85">
        <v>0</v>
      </c>
      <c r="N85" s="85"/>
      <c r="O85" s="85">
        <v>25102</v>
      </c>
      <c r="P85" s="85"/>
      <c r="Q85" s="8">
        <v>25102</v>
      </c>
      <c r="R85" s="43">
        <f t="shared" si="1"/>
        <v>1</v>
      </c>
    </row>
    <row r="86" spans="1:18" ht="32.25" customHeight="1">
      <c r="A86" s="5"/>
      <c r="B86" s="56"/>
      <c r="C86" s="56"/>
      <c r="D86" s="7"/>
      <c r="E86" s="7" t="s">
        <v>93</v>
      </c>
      <c r="F86" s="74" t="s">
        <v>94</v>
      </c>
      <c r="G86" s="74"/>
      <c r="H86" s="85">
        <v>10000</v>
      </c>
      <c r="I86" s="85"/>
      <c r="J86" s="8">
        <v>10000</v>
      </c>
      <c r="K86" s="8">
        <v>0</v>
      </c>
      <c r="L86" s="8">
        <v>0</v>
      </c>
      <c r="M86" s="85">
        <v>2800</v>
      </c>
      <c r="N86" s="85"/>
      <c r="O86" s="85">
        <v>7200</v>
      </c>
      <c r="P86" s="85"/>
      <c r="Q86" s="8">
        <v>7145.03</v>
      </c>
      <c r="R86" s="43">
        <f t="shared" si="1"/>
        <v>0.9923652777777777</v>
      </c>
    </row>
    <row r="87" spans="1:18" ht="24.75" customHeight="1">
      <c r="A87" s="5"/>
      <c r="B87" s="56"/>
      <c r="C87" s="56"/>
      <c r="D87" s="7"/>
      <c r="E87" s="37" t="s">
        <v>20</v>
      </c>
      <c r="F87" s="74" t="s">
        <v>19</v>
      </c>
      <c r="G87" s="74"/>
      <c r="H87" s="85">
        <v>180000</v>
      </c>
      <c r="I87" s="85"/>
      <c r="J87" s="8">
        <v>0</v>
      </c>
      <c r="K87" s="8">
        <v>180000</v>
      </c>
      <c r="L87" s="8">
        <v>0</v>
      </c>
      <c r="M87" s="85">
        <v>180000</v>
      </c>
      <c r="N87" s="85"/>
      <c r="O87" s="85">
        <v>0</v>
      </c>
      <c r="P87" s="85"/>
      <c r="Q87" s="8">
        <v>0</v>
      </c>
      <c r="R87" s="43" t="e">
        <f t="shared" si="1"/>
        <v>#DIV/0!</v>
      </c>
    </row>
    <row r="88" spans="1:18" ht="23.25" customHeight="1">
      <c r="A88" s="5"/>
      <c r="B88" s="56"/>
      <c r="C88" s="56"/>
      <c r="D88" s="7"/>
      <c r="E88" s="7" t="s">
        <v>21</v>
      </c>
      <c r="F88" s="74" t="s">
        <v>19</v>
      </c>
      <c r="G88" s="74"/>
      <c r="H88" s="85">
        <v>125000</v>
      </c>
      <c r="I88" s="85"/>
      <c r="J88" s="8">
        <v>0</v>
      </c>
      <c r="K88" s="8">
        <v>125000</v>
      </c>
      <c r="L88" s="8">
        <v>0</v>
      </c>
      <c r="M88" s="85">
        <v>124500</v>
      </c>
      <c r="N88" s="85"/>
      <c r="O88" s="85">
        <v>500</v>
      </c>
      <c r="P88" s="85"/>
      <c r="Q88" s="8">
        <v>0</v>
      </c>
      <c r="R88" s="43">
        <f t="shared" si="1"/>
        <v>0</v>
      </c>
    </row>
    <row r="89" spans="1:18" ht="38.25" customHeight="1">
      <c r="A89" s="5"/>
      <c r="B89" s="56"/>
      <c r="C89" s="56"/>
      <c r="D89" s="7"/>
      <c r="E89" s="7" t="s">
        <v>95</v>
      </c>
      <c r="F89" s="74" t="s">
        <v>96</v>
      </c>
      <c r="G89" s="74"/>
      <c r="H89" s="85">
        <v>8000</v>
      </c>
      <c r="I89" s="85"/>
      <c r="J89" s="8">
        <v>0</v>
      </c>
      <c r="K89" s="8">
        <v>8000</v>
      </c>
      <c r="L89" s="8">
        <v>0</v>
      </c>
      <c r="M89" s="85">
        <v>8000</v>
      </c>
      <c r="N89" s="85"/>
      <c r="O89" s="85">
        <v>0</v>
      </c>
      <c r="P89" s="85"/>
      <c r="Q89" s="8">
        <v>0</v>
      </c>
      <c r="R89" s="43" t="e">
        <f t="shared" si="1"/>
        <v>#DIV/0!</v>
      </c>
    </row>
    <row r="90" spans="1:18" ht="23.25" customHeight="1">
      <c r="A90" s="5"/>
      <c r="B90" s="72"/>
      <c r="C90" s="73"/>
      <c r="D90" s="7" t="s">
        <v>227</v>
      </c>
      <c r="E90" s="7"/>
      <c r="F90" s="70" t="s">
        <v>228</v>
      </c>
      <c r="G90" s="50"/>
      <c r="H90" s="82">
        <f>SUM(H91:I96)</f>
        <v>0</v>
      </c>
      <c r="I90" s="81"/>
      <c r="J90" s="8">
        <f>SUM(J91:J96)</f>
        <v>0</v>
      </c>
      <c r="K90" s="8">
        <f>SUM(K91:K96)</f>
        <v>0</v>
      </c>
      <c r="L90" s="8">
        <f>SUM(L91:L96)</f>
        <v>23889</v>
      </c>
      <c r="M90" s="82">
        <f>SUM(M91:N96)</f>
        <v>0</v>
      </c>
      <c r="N90" s="81"/>
      <c r="O90" s="82">
        <f>SUM(O91:P96)</f>
        <v>23889</v>
      </c>
      <c r="P90" s="81"/>
      <c r="Q90" s="8">
        <f>SUM(Q91:Q96)</f>
        <v>23874.27</v>
      </c>
      <c r="R90" s="43">
        <f t="shared" si="1"/>
        <v>0.9993833982167525</v>
      </c>
    </row>
    <row r="91" spans="1:18" ht="37.5" customHeight="1">
      <c r="A91" s="5"/>
      <c r="B91" s="72"/>
      <c r="C91" s="73"/>
      <c r="D91" s="7"/>
      <c r="E91" s="7" t="s">
        <v>83</v>
      </c>
      <c r="F91" s="74" t="s">
        <v>84</v>
      </c>
      <c r="G91" s="74"/>
      <c r="H91" s="82">
        <v>0</v>
      </c>
      <c r="I91" s="81"/>
      <c r="J91" s="8">
        <v>0</v>
      </c>
      <c r="K91" s="8">
        <v>0</v>
      </c>
      <c r="L91" s="8">
        <v>13080</v>
      </c>
      <c r="M91" s="82">
        <v>0</v>
      </c>
      <c r="N91" s="81"/>
      <c r="O91" s="82">
        <v>13080</v>
      </c>
      <c r="P91" s="81"/>
      <c r="Q91" s="8">
        <v>13080</v>
      </c>
      <c r="R91" s="43">
        <f t="shared" si="1"/>
        <v>1</v>
      </c>
    </row>
    <row r="92" spans="1:18" ht="24" customHeight="1">
      <c r="A92" s="5"/>
      <c r="B92" s="72"/>
      <c r="C92" s="73"/>
      <c r="D92" s="7"/>
      <c r="E92" s="7" t="s">
        <v>43</v>
      </c>
      <c r="F92" s="74" t="s">
        <v>44</v>
      </c>
      <c r="G92" s="74"/>
      <c r="H92" s="82">
        <v>0</v>
      </c>
      <c r="I92" s="81"/>
      <c r="J92" s="8">
        <v>0</v>
      </c>
      <c r="K92" s="8">
        <v>0</v>
      </c>
      <c r="L92" s="8">
        <v>1331.5</v>
      </c>
      <c r="M92" s="82">
        <v>0</v>
      </c>
      <c r="N92" s="81"/>
      <c r="O92" s="82">
        <v>1331.5</v>
      </c>
      <c r="P92" s="81"/>
      <c r="Q92" s="8">
        <v>1329.44</v>
      </c>
      <c r="R92" s="43">
        <f t="shared" si="1"/>
        <v>0.9984528726999625</v>
      </c>
    </row>
    <row r="93" spans="1:18" ht="24" customHeight="1">
      <c r="A93" s="5"/>
      <c r="B93" s="28"/>
      <c r="C93" s="29"/>
      <c r="D93" s="7"/>
      <c r="E93" s="37" t="s">
        <v>45</v>
      </c>
      <c r="F93" s="74" t="s">
        <v>46</v>
      </c>
      <c r="G93" s="74"/>
      <c r="H93" s="26"/>
      <c r="I93" s="38">
        <v>0</v>
      </c>
      <c r="J93" s="32">
        <v>0</v>
      </c>
      <c r="K93" s="32">
        <v>0</v>
      </c>
      <c r="L93" s="8">
        <v>31.5</v>
      </c>
      <c r="M93" s="26"/>
      <c r="N93" s="27">
        <v>0</v>
      </c>
      <c r="O93" s="82">
        <v>31.5</v>
      </c>
      <c r="P93" s="89"/>
      <c r="Q93" s="8">
        <v>20.83</v>
      </c>
      <c r="R93" s="43">
        <f t="shared" si="1"/>
        <v>0.6612698412698412</v>
      </c>
    </row>
    <row r="94" spans="1:18" ht="20.25" customHeight="1">
      <c r="A94" s="5"/>
      <c r="B94" s="72"/>
      <c r="C94" s="73"/>
      <c r="D94" s="7"/>
      <c r="E94" s="7" t="s">
        <v>49</v>
      </c>
      <c r="F94" s="74" t="s">
        <v>50</v>
      </c>
      <c r="G94" s="74"/>
      <c r="H94" s="82">
        <v>0</v>
      </c>
      <c r="I94" s="81"/>
      <c r="J94" s="8">
        <v>0</v>
      </c>
      <c r="K94" s="8">
        <v>0</v>
      </c>
      <c r="L94" s="8">
        <v>8646</v>
      </c>
      <c r="M94" s="82">
        <v>0</v>
      </c>
      <c r="N94" s="81"/>
      <c r="O94" s="82">
        <v>8646</v>
      </c>
      <c r="P94" s="81"/>
      <c r="Q94" s="8">
        <v>8644</v>
      </c>
      <c r="R94" s="43">
        <f t="shared" si="1"/>
        <v>0.9997686791579922</v>
      </c>
    </row>
    <row r="95" spans="1:18" ht="24" customHeight="1">
      <c r="A95" s="5"/>
      <c r="B95" s="72"/>
      <c r="C95" s="73"/>
      <c r="D95" s="7"/>
      <c r="E95" s="7" t="s">
        <v>30</v>
      </c>
      <c r="F95" s="74" t="s">
        <v>31</v>
      </c>
      <c r="G95" s="74"/>
      <c r="H95" s="82">
        <v>0</v>
      </c>
      <c r="I95" s="81"/>
      <c r="J95" s="8">
        <v>0</v>
      </c>
      <c r="K95" s="8">
        <v>0</v>
      </c>
      <c r="L95" s="8">
        <v>709.5</v>
      </c>
      <c r="M95" s="82">
        <v>0</v>
      </c>
      <c r="N95" s="81"/>
      <c r="O95" s="82">
        <v>709.5</v>
      </c>
      <c r="P95" s="81"/>
      <c r="Q95" s="8">
        <v>709.5</v>
      </c>
      <c r="R95" s="43">
        <f t="shared" si="1"/>
        <v>1</v>
      </c>
    </row>
    <row r="96" spans="1:18" ht="12" customHeight="1">
      <c r="A96" s="5"/>
      <c r="B96" s="72"/>
      <c r="C96" s="73"/>
      <c r="D96" s="7"/>
      <c r="E96" s="7" t="s">
        <v>73</v>
      </c>
      <c r="F96" s="74" t="s">
        <v>74</v>
      </c>
      <c r="G96" s="74"/>
      <c r="H96" s="82">
        <v>0</v>
      </c>
      <c r="I96" s="81"/>
      <c r="J96" s="8">
        <v>0</v>
      </c>
      <c r="K96" s="8">
        <v>0</v>
      </c>
      <c r="L96" s="8">
        <v>90.5</v>
      </c>
      <c r="M96" s="82">
        <v>0</v>
      </c>
      <c r="N96" s="81"/>
      <c r="O96" s="82">
        <v>90.5</v>
      </c>
      <c r="P96" s="81"/>
      <c r="Q96" s="8">
        <v>90.5</v>
      </c>
      <c r="R96" s="43">
        <f t="shared" si="1"/>
        <v>1</v>
      </c>
    </row>
    <row r="97" spans="1:18" ht="13.5" customHeight="1">
      <c r="A97" s="5"/>
      <c r="B97" s="57"/>
      <c r="C97" s="57"/>
      <c r="D97" s="6" t="s">
        <v>97</v>
      </c>
      <c r="E97" s="6"/>
      <c r="F97" s="58" t="s">
        <v>27</v>
      </c>
      <c r="G97" s="58"/>
      <c r="H97" s="83">
        <f>SUM(H98:I106)</f>
        <v>383147</v>
      </c>
      <c r="I97" s="83"/>
      <c r="J97" s="9">
        <f>SUM(J98:J106)</f>
        <v>91775</v>
      </c>
      <c r="K97" s="9">
        <f>SUM(K98:K106)</f>
        <v>291372</v>
      </c>
      <c r="L97" s="9">
        <f>SUM(L98:L106)</f>
        <v>9733.45</v>
      </c>
      <c r="M97" s="83">
        <f>SUM(M98:N106)</f>
        <v>83330</v>
      </c>
      <c r="N97" s="83"/>
      <c r="O97" s="83">
        <f>SUM(O98:P106)</f>
        <v>309550.45</v>
      </c>
      <c r="P97" s="83"/>
      <c r="Q97" s="9">
        <f>SUM(Q98:Q106)</f>
        <v>304999.63</v>
      </c>
      <c r="R97" s="43">
        <f t="shared" si="1"/>
        <v>0.9852986161060338</v>
      </c>
    </row>
    <row r="98" spans="1:18" ht="31.5" customHeight="1">
      <c r="A98" s="5"/>
      <c r="B98" s="56"/>
      <c r="C98" s="56"/>
      <c r="D98" s="7"/>
      <c r="E98" s="7" t="s">
        <v>98</v>
      </c>
      <c r="F98" s="74" t="s">
        <v>99</v>
      </c>
      <c r="G98" s="74"/>
      <c r="H98" s="85">
        <v>3000</v>
      </c>
      <c r="I98" s="85"/>
      <c r="J98" s="8">
        <v>3000</v>
      </c>
      <c r="K98" s="8">
        <v>0</v>
      </c>
      <c r="L98" s="8">
        <v>0</v>
      </c>
      <c r="M98" s="85">
        <v>0</v>
      </c>
      <c r="N98" s="85"/>
      <c r="O98" s="85">
        <v>3000</v>
      </c>
      <c r="P98" s="85"/>
      <c r="Q98" s="8">
        <v>3000</v>
      </c>
      <c r="R98" s="43">
        <f t="shared" si="1"/>
        <v>1</v>
      </c>
    </row>
    <row r="99" spans="1:18" ht="24" customHeight="1">
      <c r="A99" s="5"/>
      <c r="B99" s="56"/>
      <c r="C99" s="56"/>
      <c r="D99" s="7"/>
      <c r="E99" s="7" t="s">
        <v>28</v>
      </c>
      <c r="F99" s="74" t="s">
        <v>29</v>
      </c>
      <c r="G99" s="74"/>
      <c r="H99" s="85">
        <v>10000</v>
      </c>
      <c r="I99" s="85"/>
      <c r="J99" s="8">
        <v>10000</v>
      </c>
      <c r="K99" s="8">
        <v>0</v>
      </c>
      <c r="L99" s="8">
        <v>0</v>
      </c>
      <c r="M99" s="85">
        <v>5000</v>
      </c>
      <c r="N99" s="85"/>
      <c r="O99" s="85">
        <v>5000</v>
      </c>
      <c r="P99" s="85"/>
      <c r="Q99" s="8">
        <v>2070</v>
      </c>
      <c r="R99" s="43">
        <f t="shared" si="1"/>
        <v>0.414</v>
      </c>
    </row>
    <row r="100" spans="1:18" ht="24" customHeight="1">
      <c r="A100" s="5"/>
      <c r="B100" s="72"/>
      <c r="C100" s="73"/>
      <c r="D100" s="7"/>
      <c r="E100" s="37" t="s">
        <v>49</v>
      </c>
      <c r="F100" s="74" t="s">
        <v>50</v>
      </c>
      <c r="G100" s="74"/>
      <c r="H100" s="80">
        <v>0</v>
      </c>
      <c r="I100" s="81"/>
      <c r="J100" s="32">
        <v>0</v>
      </c>
      <c r="K100" s="32">
        <v>0</v>
      </c>
      <c r="L100" s="8">
        <v>7000</v>
      </c>
      <c r="M100" s="82">
        <v>0</v>
      </c>
      <c r="N100" s="81"/>
      <c r="O100" s="82">
        <v>7000</v>
      </c>
      <c r="P100" s="81"/>
      <c r="Q100" s="8">
        <v>7000</v>
      </c>
      <c r="R100" s="43">
        <f t="shared" si="1"/>
        <v>1</v>
      </c>
    </row>
    <row r="101" spans="1:18" ht="21.75" customHeight="1">
      <c r="A101" s="5"/>
      <c r="B101" s="56"/>
      <c r="C101" s="56"/>
      <c r="D101" s="7"/>
      <c r="E101" s="7" t="s">
        <v>30</v>
      </c>
      <c r="F101" s="74" t="s">
        <v>31</v>
      </c>
      <c r="G101" s="74"/>
      <c r="H101" s="85">
        <v>10000</v>
      </c>
      <c r="I101" s="85"/>
      <c r="J101" s="8">
        <v>10000</v>
      </c>
      <c r="K101" s="8">
        <v>0</v>
      </c>
      <c r="L101" s="8">
        <v>0</v>
      </c>
      <c r="M101" s="85">
        <v>4000</v>
      </c>
      <c r="N101" s="85"/>
      <c r="O101" s="85">
        <v>6000</v>
      </c>
      <c r="P101" s="85"/>
      <c r="Q101" s="8">
        <v>4382.18</v>
      </c>
      <c r="R101" s="43">
        <f t="shared" si="1"/>
        <v>0.7303633333333334</v>
      </c>
    </row>
    <row r="102" spans="1:18" ht="13.5" customHeight="1">
      <c r="A102" s="5"/>
      <c r="B102" s="56"/>
      <c r="C102" s="56"/>
      <c r="D102" s="7"/>
      <c r="E102" s="7" t="s">
        <v>100</v>
      </c>
      <c r="F102" s="74" t="s">
        <v>52</v>
      </c>
      <c r="G102" s="74"/>
      <c r="H102" s="85">
        <v>25000</v>
      </c>
      <c r="I102" s="85"/>
      <c r="J102" s="8">
        <v>25000</v>
      </c>
      <c r="K102" s="8">
        <v>0</v>
      </c>
      <c r="L102" s="8">
        <v>0</v>
      </c>
      <c r="M102" s="85">
        <v>25000</v>
      </c>
      <c r="N102" s="85"/>
      <c r="O102" s="85">
        <v>0</v>
      </c>
      <c r="P102" s="85"/>
      <c r="Q102" s="8">
        <v>0</v>
      </c>
      <c r="R102" s="43" t="e">
        <f t="shared" si="1"/>
        <v>#DIV/0!</v>
      </c>
    </row>
    <row r="103" spans="1:18" ht="13.5" customHeight="1">
      <c r="A103" s="5"/>
      <c r="B103" s="56"/>
      <c r="C103" s="56"/>
      <c r="D103" s="7"/>
      <c r="E103" s="7" t="s">
        <v>101</v>
      </c>
      <c r="F103" s="74" t="s">
        <v>52</v>
      </c>
      <c r="G103" s="74"/>
      <c r="H103" s="85">
        <v>15000</v>
      </c>
      <c r="I103" s="85"/>
      <c r="J103" s="8">
        <v>15000</v>
      </c>
      <c r="K103" s="8">
        <v>0</v>
      </c>
      <c r="L103" s="8">
        <v>0</v>
      </c>
      <c r="M103" s="85">
        <v>15000</v>
      </c>
      <c r="N103" s="85"/>
      <c r="O103" s="85">
        <v>0</v>
      </c>
      <c r="P103" s="85"/>
      <c r="Q103" s="8">
        <v>0</v>
      </c>
      <c r="R103" s="43" t="e">
        <f t="shared" si="1"/>
        <v>#DIV/0!</v>
      </c>
    </row>
    <row r="104" spans="1:18" ht="13.5" customHeight="1">
      <c r="A104" s="5"/>
      <c r="B104" s="56"/>
      <c r="C104" s="56"/>
      <c r="D104" s="7"/>
      <c r="E104" s="7" t="s">
        <v>53</v>
      </c>
      <c r="F104" s="74" t="s">
        <v>54</v>
      </c>
      <c r="G104" s="74"/>
      <c r="H104" s="85">
        <v>28775</v>
      </c>
      <c r="I104" s="85"/>
      <c r="J104" s="8">
        <v>28775</v>
      </c>
      <c r="K104" s="8">
        <v>0</v>
      </c>
      <c r="L104" s="8">
        <v>2115</v>
      </c>
      <c r="M104" s="85">
        <v>0</v>
      </c>
      <c r="N104" s="85"/>
      <c r="O104" s="85">
        <v>30890</v>
      </c>
      <c r="P104" s="85"/>
      <c r="Q104" s="8">
        <v>30887</v>
      </c>
      <c r="R104" s="43">
        <f t="shared" si="1"/>
        <v>0.9999028811913241</v>
      </c>
    </row>
    <row r="105" spans="1:18" ht="13.5" customHeight="1">
      <c r="A105" s="5"/>
      <c r="B105" s="72"/>
      <c r="C105" s="73"/>
      <c r="D105" s="7"/>
      <c r="E105" s="7" t="s">
        <v>229</v>
      </c>
      <c r="F105" s="70" t="s">
        <v>230</v>
      </c>
      <c r="G105" s="50"/>
      <c r="H105" s="82">
        <v>0</v>
      </c>
      <c r="I105" s="81"/>
      <c r="J105" s="8">
        <v>0</v>
      </c>
      <c r="K105" s="8">
        <v>0</v>
      </c>
      <c r="L105" s="8">
        <v>618.45</v>
      </c>
      <c r="M105" s="82">
        <v>0</v>
      </c>
      <c r="N105" s="81"/>
      <c r="O105" s="82">
        <v>618.45</v>
      </c>
      <c r="P105" s="81"/>
      <c r="Q105" s="8">
        <v>618.45</v>
      </c>
      <c r="R105" s="43">
        <f t="shared" si="1"/>
        <v>1</v>
      </c>
    </row>
    <row r="106" spans="1:18" ht="78" customHeight="1">
      <c r="A106" s="5"/>
      <c r="B106" s="56"/>
      <c r="C106" s="56"/>
      <c r="D106" s="7"/>
      <c r="E106" s="7" t="s">
        <v>102</v>
      </c>
      <c r="F106" s="74" t="s">
        <v>103</v>
      </c>
      <c r="G106" s="74"/>
      <c r="H106" s="85">
        <v>291372</v>
      </c>
      <c r="I106" s="85"/>
      <c r="J106" s="8">
        <v>0</v>
      </c>
      <c r="K106" s="8">
        <v>291372</v>
      </c>
      <c r="L106" s="8">
        <v>0</v>
      </c>
      <c r="M106" s="85">
        <v>34330</v>
      </c>
      <c r="N106" s="85"/>
      <c r="O106" s="85">
        <v>257042</v>
      </c>
      <c r="P106" s="85"/>
      <c r="Q106" s="8">
        <v>257042</v>
      </c>
      <c r="R106" s="43">
        <f t="shared" si="1"/>
        <v>1</v>
      </c>
    </row>
    <row r="107" spans="1:18" ht="45" customHeight="1">
      <c r="A107" s="5"/>
      <c r="B107" s="59" t="s">
        <v>104</v>
      </c>
      <c r="C107" s="59"/>
      <c r="D107" s="21"/>
      <c r="E107" s="21"/>
      <c r="F107" s="60" t="s">
        <v>105</v>
      </c>
      <c r="G107" s="60"/>
      <c r="H107" s="61">
        <f>SUM(H108,H112,H120)</f>
        <v>800</v>
      </c>
      <c r="I107" s="61"/>
      <c r="J107" s="22">
        <f>SUM(J108,J112,J120)</f>
        <v>800</v>
      </c>
      <c r="K107" s="22">
        <f>SUM(K108,K112,K120)</f>
        <v>0</v>
      </c>
      <c r="L107" s="22">
        <f>SUM(L108,L112,L120)</f>
        <v>12163</v>
      </c>
      <c r="M107" s="61">
        <f>SUM(M108,M112,N120)</f>
        <v>0</v>
      </c>
      <c r="N107" s="61"/>
      <c r="O107" s="61">
        <f>SUM(O108,O112,O120)</f>
        <v>12963</v>
      </c>
      <c r="P107" s="61"/>
      <c r="Q107" s="22">
        <f>SUM(Q108,Q112,Q120)</f>
        <v>12960.52</v>
      </c>
      <c r="R107" s="43">
        <f t="shared" si="1"/>
        <v>0.9998086862608965</v>
      </c>
    </row>
    <row r="108" spans="1:18" ht="34.5" customHeight="1">
      <c r="A108" s="5"/>
      <c r="B108" s="57"/>
      <c r="C108" s="57"/>
      <c r="D108" s="6" t="s">
        <v>106</v>
      </c>
      <c r="E108" s="6"/>
      <c r="F108" s="58" t="s">
        <v>107</v>
      </c>
      <c r="G108" s="58"/>
      <c r="H108" s="83">
        <f>SUM(H109:I111)</f>
        <v>800</v>
      </c>
      <c r="I108" s="83"/>
      <c r="J108" s="9">
        <f>SUM(J109:J111)</f>
        <v>800</v>
      </c>
      <c r="K108" s="9">
        <f>SUM(K109:K111)</f>
        <v>0</v>
      </c>
      <c r="L108" s="9">
        <f>SUM(L109:L111)</f>
        <v>0</v>
      </c>
      <c r="M108" s="83">
        <f>SUM(M109:N111)</f>
        <v>0</v>
      </c>
      <c r="N108" s="83"/>
      <c r="O108" s="83">
        <f>SUM(O109:P111)</f>
        <v>800</v>
      </c>
      <c r="P108" s="83"/>
      <c r="Q108" s="9">
        <f>SUM(Q109:Q111)</f>
        <v>800</v>
      </c>
      <c r="R108" s="43">
        <f t="shared" si="1"/>
        <v>1</v>
      </c>
    </row>
    <row r="109" spans="1:18" ht="21.75" customHeight="1">
      <c r="A109" s="5"/>
      <c r="B109" s="56"/>
      <c r="C109" s="56"/>
      <c r="D109" s="7"/>
      <c r="E109" s="7" t="s">
        <v>43</v>
      </c>
      <c r="F109" s="74" t="s">
        <v>44</v>
      </c>
      <c r="G109" s="74"/>
      <c r="H109" s="85">
        <v>90</v>
      </c>
      <c r="I109" s="85"/>
      <c r="J109" s="8">
        <v>90</v>
      </c>
      <c r="K109" s="8">
        <v>0</v>
      </c>
      <c r="L109" s="8">
        <v>0</v>
      </c>
      <c r="M109" s="85">
        <v>0</v>
      </c>
      <c r="N109" s="85"/>
      <c r="O109" s="85">
        <v>76.9</v>
      </c>
      <c r="P109" s="85"/>
      <c r="Q109" s="8">
        <v>76.9</v>
      </c>
      <c r="R109" s="43">
        <f t="shared" si="1"/>
        <v>1</v>
      </c>
    </row>
    <row r="110" spans="1:18" ht="13.5" customHeight="1">
      <c r="A110" s="5"/>
      <c r="B110" s="56"/>
      <c r="C110" s="56"/>
      <c r="D110" s="7"/>
      <c r="E110" s="7" t="s">
        <v>49</v>
      </c>
      <c r="F110" s="74" t="s">
        <v>50</v>
      </c>
      <c r="G110" s="74"/>
      <c r="H110" s="85">
        <v>500</v>
      </c>
      <c r="I110" s="85"/>
      <c r="J110" s="8">
        <v>500</v>
      </c>
      <c r="K110" s="8">
        <v>0</v>
      </c>
      <c r="L110" s="8">
        <v>0</v>
      </c>
      <c r="M110" s="85">
        <v>0</v>
      </c>
      <c r="N110" s="85"/>
      <c r="O110" s="85">
        <v>500</v>
      </c>
      <c r="P110" s="85"/>
      <c r="Q110" s="8">
        <v>500</v>
      </c>
      <c r="R110" s="43">
        <f t="shared" si="1"/>
        <v>1</v>
      </c>
    </row>
    <row r="111" spans="1:18" ht="24" customHeight="1">
      <c r="A111" s="5"/>
      <c r="B111" s="56"/>
      <c r="C111" s="56"/>
      <c r="D111" s="7"/>
      <c r="E111" s="7" t="s">
        <v>30</v>
      </c>
      <c r="F111" s="74" t="s">
        <v>31</v>
      </c>
      <c r="G111" s="74"/>
      <c r="H111" s="85">
        <v>210</v>
      </c>
      <c r="I111" s="85"/>
      <c r="J111" s="8">
        <v>210</v>
      </c>
      <c r="K111" s="8">
        <v>0</v>
      </c>
      <c r="L111" s="8">
        <v>0</v>
      </c>
      <c r="M111" s="85">
        <v>0</v>
      </c>
      <c r="N111" s="85"/>
      <c r="O111" s="85">
        <v>223.1</v>
      </c>
      <c r="P111" s="85"/>
      <c r="Q111" s="8">
        <v>223.1</v>
      </c>
      <c r="R111" s="43">
        <f t="shared" si="1"/>
        <v>1</v>
      </c>
    </row>
    <row r="112" spans="1:18" ht="24" customHeight="1">
      <c r="A112" s="5"/>
      <c r="B112" s="72"/>
      <c r="C112" s="73"/>
      <c r="D112" s="37" t="s">
        <v>235</v>
      </c>
      <c r="E112" s="7"/>
      <c r="F112" s="49" t="s">
        <v>237</v>
      </c>
      <c r="G112" s="50"/>
      <c r="H112" s="80">
        <f>SUM(H113:I119)</f>
        <v>0</v>
      </c>
      <c r="I112" s="81"/>
      <c r="J112" s="32">
        <f>SUM(J113:J119)</f>
        <v>0</v>
      </c>
      <c r="K112" s="8">
        <f>SUM(K113:K119)</f>
        <v>0</v>
      </c>
      <c r="L112" s="8">
        <f>SUM(L113:L119)</f>
        <v>12023</v>
      </c>
      <c r="M112" s="82">
        <f>SUM(M113:N119)</f>
        <v>0</v>
      </c>
      <c r="N112" s="81"/>
      <c r="O112" s="82">
        <f>SUM(O113:P119)</f>
        <v>12023</v>
      </c>
      <c r="P112" s="81"/>
      <c r="Q112" s="8">
        <f>SUM(Q113:Q119)</f>
        <v>12020.52</v>
      </c>
      <c r="R112" s="43">
        <f t="shared" si="1"/>
        <v>0.9997937286866839</v>
      </c>
    </row>
    <row r="113" spans="1:18" ht="24" customHeight="1">
      <c r="A113" s="5"/>
      <c r="B113" s="72"/>
      <c r="C113" s="73"/>
      <c r="D113" s="7"/>
      <c r="E113" s="37" t="s">
        <v>28</v>
      </c>
      <c r="F113" s="74" t="s">
        <v>29</v>
      </c>
      <c r="G113" s="74"/>
      <c r="H113" s="80">
        <v>0</v>
      </c>
      <c r="I113" s="81"/>
      <c r="J113" s="32">
        <v>0</v>
      </c>
      <c r="K113" s="8">
        <v>0</v>
      </c>
      <c r="L113" s="8">
        <v>6000</v>
      </c>
      <c r="M113" s="82">
        <v>0</v>
      </c>
      <c r="N113" s="81"/>
      <c r="O113" s="82">
        <v>6000</v>
      </c>
      <c r="P113" s="81"/>
      <c r="Q113" s="8">
        <v>6000</v>
      </c>
      <c r="R113" s="43">
        <f t="shared" si="1"/>
        <v>1</v>
      </c>
    </row>
    <row r="114" spans="1:18" ht="24" customHeight="1">
      <c r="A114" s="5"/>
      <c r="B114" s="72"/>
      <c r="C114" s="73"/>
      <c r="D114" s="7"/>
      <c r="E114" s="37" t="s">
        <v>43</v>
      </c>
      <c r="F114" s="74" t="s">
        <v>44</v>
      </c>
      <c r="G114" s="74"/>
      <c r="H114" s="80">
        <v>0</v>
      </c>
      <c r="I114" s="81"/>
      <c r="J114" s="32">
        <v>0</v>
      </c>
      <c r="K114" s="8">
        <v>0</v>
      </c>
      <c r="L114" s="8">
        <v>236.25</v>
      </c>
      <c r="M114" s="82">
        <v>0</v>
      </c>
      <c r="N114" s="81"/>
      <c r="O114" s="82">
        <v>236.25</v>
      </c>
      <c r="P114" s="81"/>
      <c r="Q114" s="8">
        <v>233.77</v>
      </c>
      <c r="R114" s="43">
        <f t="shared" si="1"/>
        <v>0.9895026455026456</v>
      </c>
    </row>
    <row r="115" spans="1:18" ht="24" customHeight="1">
      <c r="A115" s="5"/>
      <c r="B115" s="72"/>
      <c r="C115" s="73"/>
      <c r="D115" s="7"/>
      <c r="E115" s="37" t="s">
        <v>45</v>
      </c>
      <c r="F115" s="74" t="s">
        <v>46</v>
      </c>
      <c r="G115" s="74"/>
      <c r="H115" s="80">
        <v>0</v>
      </c>
      <c r="I115" s="81"/>
      <c r="J115" s="32">
        <v>0</v>
      </c>
      <c r="K115" s="8">
        <v>0</v>
      </c>
      <c r="L115" s="8">
        <v>29.89</v>
      </c>
      <c r="M115" s="82">
        <v>0</v>
      </c>
      <c r="N115" s="81"/>
      <c r="O115" s="82">
        <v>29.89</v>
      </c>
      <c r="P115" s="81"/>
      <c r="Q115" s="8">
        <v>29.89</v>
      </c>
      <c r="R115" s="43">
        <f t="shared" si="1"/>
        <v>1</v>
      </c>
    </row>
    <row r="116" spans="1:18" ht="24" customHeight="1">
      <c r="A116" s="5"/>
      <c r="B116" s="72"/>
      <c r="C116" s="73"/>
      <c r="D116" s="7"/>
      <c r="E116" s="37" t="s">
        <v>49</v>
      </c>
      <c r="F116" s="74" t="s">
        <v>50</v>
      </c>
      <c r="G116" s="74"/>
      <c r="H116" s="80">
        <v>0</v>
      </c>
      <c r="I116" s="81"/>
      <c r="J116" s="32">
        <v>0</v>
      </c>
      <c r="K116" s="8">
        <v>0</v>
      </c>
      <c r="L116" s="8">
        <v>1520</v>
      </c>
      <c r="M116" s="82">
        <v>0</v>
      </c>
      <c r="N116" s="81"/>
      <c r="O116" s="82">
        <v>1520</v>
      </c>
      <c r="P116" s="81"/>
      <c r="Q116" s="8">
        <v>1520</v>
      </c>
      <c r="R116" s="43">
        <f t="shared" si="1"/>
        <v>1</v>
      </c>
    </row>
    <row r="117" spans="1:18" ht="24" customHeight="1">
      <c r="A117" s="5"/>
      <c r="B117" s="72"/>
      <c r="C117" s="73"/>
      <c r="D117" s="7"/>
      <c r="E117" s="37" t="s">
        <v>30</v>
      </c>
      <c r="F117" s="74" t="s">
        <v>31</v>
      </c>
      <c r="G117" s="74"/>
      <c r="H117" s="80">
        <v>0</v>
      </c>
      <c r="I117" s="81"/>
      <c r="J117" s="32">
        <v>0</v>
      </c>
      <c r="K117" s="8">
        <v>0</v>
      </c>
      <c r="L117" s="8">
        <v>3857.46</v>
      </c>
      <c r="M117" s="82">
        <v>0</v>
      </c>
      <c r="N117" s="81"/>
      <c r="O117" s="82">
        <v>3857.46</v>
      </c>
      <c r="P117" s="81"/>
      <c r="Q117" s="8">
        <v>3857.46</v>
      </c>
      <c r="R117" s="43">
        <f t="shared" si="1"/>
        <v>1</v>
      </c>
    </row>
    <row r="118" spans="1:18" ht="24" customHeight="1">
      <c r="A118" s="5"/>
      <c r="B118" s="72"/>
      <c r="C118" s="73"/>
      <c r="D118" s="7"/>
      <c r="E118" s="37" t="s">
        <v>91</v>
      </c>
      <c r="F118" s="74" t="s">
        <v>92</v>
      </c>
      <c r="G118" s="74"/>
      <c r="H118" s="80">
        <v>0</v>
      </c>
      <c r="I118" s="81"/>
      <c r="J118" s="32">
        <v>0</v>
      </c>
      <c r="K118" s="8">
        <v>0</v>
      </c>
      <c r="L118" s="8">
        <v>100</v>
      </c>
      <c r="M118" s="82">
        <v>0</v>
      </c>
      <c r="N118" s="81"/>
      <c r="O118" s="82">
        <v>100</v>
      </c>
      <c r="P118" s="81"/>
      <c r="Q118" s="8">
        <v>100</v>
      </c>
      <c r="R118" s="43">
        <f t="shared" si="1"/>
        <v>1</v>
      </c>
    </row>
    <row r="119" spans="1:18" ht="24" customHeight="1">
      <c r="A119" s="5"/>
      <c r="B119" s="28"/>
      <c r="C119" s="29"/>
      <c r="D119" s="7"/>
      <c r="E119" s="37" t="s">
        <v>73</v>
      </c>
      <c r="F119" s="74" t="s">
        <v>74</v>
      </c>
      <c r="G119" s="74"/>
      <c r="H119" s="80">
        <v>0</v>
      </c>
      <c r="I119" s="48"/>
      <c r="J119" s="32">
        <v>0</v>
      </c>
      <c r="K119" s="8">
        <v>0</v>
      </c>
      <c r="L119" s="8">
        <v>279.4</v>
      </c>
      <c r="M119" s="26"/>
      <c r="N119" s="27">
        <v>0</v>
      </c>
      <c r="O119" s="82">
        <v>279.4</v>
      </c>
      <c r="P119" s="48"/>
      <c r="Q119" s="8">
        <v>279.4</v>
      </c>
      <c r="R119" s="43">
        <f t="shared" si="1"/>
        <v>1</v>
      </c>
    </row>
    <row r="120" spans="1:18" ht="66.75" customHeight="1">
      <c r="A120" s="5"/>
      <c r="B120" s="28"/>
      <c r="C120" s="29"/>
      <c r="D120" s="37" t="s">
        <v>236</v>
      </c>
      <c r="E120" s="37"/>
      <c r="F120" s="70" t="s">
        <v>238</v>
      </c>
      <c r="G120" s="71"/>
      <c r="H120" s="80">
        <f>SUM(H121)</f>
        <v>0</v>
      </c>
      <c r="I120" s="48"/>
      <c r="J120" s="32">
        <f>SUM(J121)</f>
        <v>0</v>
      </c>
      <c r="K120" s="8">
        <f>SUM(K121)</f>
        <v>0</v>
      </c>
      <c r="L120" s="8">
        <f>SUM(L121)</f>
        <v>140</v>
      </c>
      <c r="M120" s="26"/>
      <c r="N120" s="27">
        <f>SUM(N121)</f>
        <v>0</v>
      </c>
      <c r="O120" s="82">
        <f>SUM(O121)</f>
        <v>140</v>
      </c>
      <c r="P120" s="48"/>
      <c r="Q120" s="8">
        <f>SUM(Q121)</f>
        <v>140</v>
      </c>
      <c r="R120" s="43">
        <f t="shared" si="1"/>
        <v>1</v>
      </c>
    </row>
    <row r="121" spans="1:18" ht="24" customHeight="1">
      <c r="A121" s="5"/>
      <c r="B121" s="28"/>
      <c r="C121" s="29"/>
      <c r="D121" s="7"/>
      <c r="E121" s="37" t="s">
        <v>30</v>
      </c>
      <c r="F121" s="74" t="s">
        <v>31</v>
      </c>
      <c r="G121" s="74"/>
      <c r="H121" s="80">
        <v>0</v>
      </c>
      <c r="I121" s="48"/>
      <c r="J121" s="32">
        <v>0</v>
      </c>
      <c r="K121" s="8">
        <v>0</v>
      </c>
      <c r="L121" s="8">
        <v>140</v>
      </c>
      <c r="M121" s="26"/>
      <c r="N121" s="27">
        <v>0</v>
      </c>
      <c r="O121" s="82">
        <v>140</v>
      </c>
      <c r="P121" s="48"/>
      <c r="Q121" s="8">
        <v>140</v>
      </c>
      <c r="R121" s="43">
        <f t="shared" si="1"/>
        <v>1</v>
      </c>
    </row>
    <row r="122" spans="1:18" ht="25.5" customHeight="1">
      <c r="A122" s="5"/>
      <c r="B122" s="59" t="s">
        <v>108</v>
      </c>
      <c r="C122" s="59"/>
      <c r="D122" s="21"/>
      <c r="E122" s="21"/>
      <c r="F122" s="60" t="s">
        <v>109</v>
      </c>
      <c r="G122" s="60"/>
      <c r="H122" s="61">
        <f>SUM(H123,H132)</f>
        <v>106530</v>
      </c>
      <c r="I122" s="61"/>
      <c r="J122" s="22">
        <f>SUM(J123,J132)</f>
        <v>106530</v>
      </c>
      <c r="K122" s="22">
        <f>SUM(K123,K132)</f>
        <v>0</v>
      </c>
      <c r="L122" s="22">
        <f>SUM(L123,L132)</f>
        <v>18430</v>
      </c>
      <c r="M122" s="61">
        <f>SUM(M123,M132)</f>
        <v>19000</v>
      </c>
      <c r="N122" s="61"/>
      <c r="O122" s="61">
        <f>SUM(O123,O132)</f>
        <v>105960</v>
      </c>
      <c r="P122" s="61"/>
      <c r="Q122" s="45">
        <f>SUM(Q123,Q132)</f>
        <v>85916.90000000001</v>
      </c>
      <c r="R122" s="43">
        <f t="shared" si="1"/>
        <v>0.8108427708569272</v>
      </c>
    </row>
    <row r="123" spans="1:18" ht="13.5" customHeight="1">
      <c r="A123" s="5"/>
      <c r="B123" s="57"/>
      <c r="C123" s="57"/>
      <c r="D123" s="6" t="s">
        <v>110</v>
      </c>
      <c r="E123" s="6"/>
      <c r="F123" s="58" t="s">
        <v>111</v>
      </c>
      <c r="G123" s="58"/>
      <c r="H123" s="83">
        <f>SUM(H124:I131)</f>
        <v>94000</v>
      </c>
      <c r="I123" s="83"/>
      <c r="J123" s="9">
        <f>SUM(J124:J131)</f>
        <v>94000</v>
      </c>
      <c r="K123" s="9">
        <f>SUM(K124:K131)</f>
        <v>0</v>
      </c>
      <c r="L123" s="9">
        <f>SUM(L124:L131)</f>
        <v>17430</v>
      </c>
      <c r="M123" s="83">
        <f>SUM(M124:N131)</f>
        <v>18000</v>
      </c>
      <c r="N123" s="83"/>
      <c r="O123" s="83">
        <f>SUM(O124:P131)</f>
        <v>93430</v>
      </c>
      <c r="P123" s="83"/>
      <c r="Q123" s="46">
        <f>SUM(Q124:Q131)</f>
        <v>78313.1</v>
      </c>
      <c r="R123" s="43">
        <f t="shared" si="1"/>
        <v>0.8382007920368191</v>
      </c>
    </row>
    <row r="124" spans="1:18" ht="27" customHeight="1">
      <c r="A124" s="5"/>
      <c r="B124" s="56"/>
      <c r="C124" s="56"/>
      <c r="D124" s="7"/>
      <c r="E124" s="7" t="s">
        <v>28</v>
      </c>
      <c r="F124" s="74" t="s">
        <v>29</v>
      </c>
      <c r="G124" s="74"/>
      <c r="H124" s="85">
        <v>30000</v>
      </c>
      <c r="I124" s="85"/>
      <c r="J124" s="8">
        <v>30000</v>
      </c>
      <c r="K124" s="8">
        <v>0</v>
      </c>
      <c r="L124" s="8">
        <v>8000</v>
      </c>
      <c r="M124" s="85">
        <v>0</v>
      </c>
      <c r="N124" s="85"/>
      <c r="O124" s="85">
        <v>38000</v>
      </c>
      <c r="P124" s="85"/>
      <c r="Q124" s="8">
        <v>33142.1</v>
      </c>
      <c r="R124" s="43">
        <f t="shared" si="1"/>
        <v>0.8721605263157894</v>
      </c>
    </row>
    <row r="125" spans="1:18" ht="27" customHeight="1">
      <c r="A125" s="5"/>
      <c r="B125" s="72"/>
      <c r="C125" s="73"/>
      <c r="D125" s="7"/>
      <c r="E125" s="7" t="s">
        <v>43</v>
      </c>
      <c r="F125" s="74" t="s">
        <v>44</v>
      </c>
      <c r="G125" s="74"/>
      <c r="H125" s="82">
        <v>0</v>
      </c>
      <c r="I125" s="81"/>
      <c r="J125" s="8">
        <v>0</v>
      </c>
      <c r="K125" s="8">
        <v>0</v>
      </c>
      <c r="L125" s="8">
        <v>800</v>
      </c>
      <c r="M125" s="82">
        <v>0</v>
      </c>
      <c r="N125" s="81"/>
      <c r="O125" s="82">
        <v>800</v>
      </c>
      <c r="P125" s="81"/>
      <c r="Q125" s="8">
        <v>713.36</v>
      </c>
      <c r="R125" s="43">
        <f t="shared" si="1"/>
        <v>0.8917</v>
      </c>
    </row>
    <row r="126" spans="1:18" ht="27" customHeight="1">
      <c r="A126" s="5"/>
      <c r="B126" s="72"/>
      <c r="C126" s="73"/>
      <c r="D126" s="7"/>
      <c r="E126" s="7" t="s">
        <v>45</v>
      </c>
      <c r="F126" s="74" t="s">
        <v>46</v>
      </c>
      <c r="G126" s="74"/>
      <c r="H126" s="82">
        <v>0</v>
      </c>
      <c r="I126" s="81"/>
      <c r="J126" s="8">
        <v>0</v>
      </c>
      <c r="K126" s="8">
        <v>0</v>
      </c>
      <c r="L126" s="8">
        <v>130</v>
      </c>
      <c r="M126" s="82">
        <v>0</v>
      </c>
      <c r="N126" s="81"/>
      <c r="O126" s="82">
        <v>130</v>
      </c>
      <c r="P126" s="81"/>
      <c r="Q126" s="8">
        <v>113.16</v>
      </c>
      <c r="R126" s="43">
        <f t="shared" si="1"/>
        <v>0.8704615384615384</v>
      </c>
    </row>
    <row r="127" spans="1:18" ht="13.5" customHeight="1">
      <c r="A127" s="5"/>
      <c r="B127" s="56"/>
      <c r="C127" s="56"/>
      <c r="D127" s="7"/>
      <c r="E127" s="7" t="s">
        <v>49</v>
      </c>
      <c r="F127" s="74" t="s">
        <v>50</v>
      </c>
      <c r="G127" s="74"/>
      <c r="H127" s="85">
        <v>3000</v>
      </c>
      <c r="I127" s="85"/>
      <c r="J127" s="8">
        <v>3000</v>
      </c>
      <c r="K127" s="8">
        <v>0</v>
      </c>
      <c r="L127" s="8">
        <v>0</v>
      </c>
      <c r="M127" s="85">
        <v>0</v>
      </c>
      <c r="N127" s="85"/>
      <c r="O127" s="85">
        <v>3000</v>
      </c>
      <c r="P127" s="85"/>
      <c r="Q127" s="8">
        <v>2310</v>
      </c>
      <c r="R127" s="43">
        <f t="shared" si="1"/>
        <v>0.77</v>
      </c>
    </row>
    <row r="128" spans="1:18" ht="23.25" customHeight="1">
      <c r="A128" s="5"/>
      <c r="B128" s="56"/>
      <c r="C128" s="56"/>
      <c r="D128" s="7"/>
      <c r="E128" s="7" t="s">
        <v>30</v>
      </c>
      <c r="F128" s="74" t="s">
        <v>31</v>
      </c>
      <c r="G128" s="74"/>
      <c r="H128" s="85">
        <v>18000</v>
      </c>
      <c r="I128" s="85"/>
      <c r="J128" s="8">
        <v>18000</v>
      </c>
      <c r="K128" s="8">
        <v>0</v>
      </c>
      <c r="L128" s="8">
        <v>7000</v>
      </c>
      <c r="M128" s="85">
        <v>0</v>
      </c>
      <c r="N128" s="85"/>
      <c r="O128" s="85">
        <v>25000</v>
      </c>
      <c r="P128" s="85"/>
      <c r="Q128" s="8">
        <v>21222.35</v>
      </c>
      <c r="R128" s="43">
        <f t="shared" si="1"/>
        <v>0.8488939999999999</v>
      </c>
    </row>
    <row r="129" spans="1:18" ht="13.5" customHeight="1">
      <c r="A129" s="5"/>
      <c r="B129" s="56"/>
      <c r="C129" s="56"/>
      <c r="D129" s="7"/>
      <c r="E129" s="7" t="s">
        <v>85</v>
      </c>
      <c r="F129" s="74" t="s">
        <v>86</v>
      </c>
      <c r="G129" s="74"/>
      <c r="H129" s="85">
        <v>6000</v>
      </c>
      <c r="I129" s="85"/>
      <c r="J129" s="8">
        <v>6000</v>
      </c>
      <c r="K129" s="8">
        <v>0</v>
      </c>
      <c r="L129" s="8">
        <v>1500</v>
      </c>
      <c r="M129" s="85">
        <v>0</v>
      </c>
      <c r="N129" s="85"/>
      <c r="O129" s="85">
        <v>7500</v>
      </c>
      <c r="P129" s="85"/>
      <c r="Q129" s="8">
        <v>5855.18</v>
      </c>
      <c r="R129" s="43">
        <f t="shared" si="1"/>
        <v>0.7806906666666668</v>
      </c>
    </row>
    <row r="130" spans="1:18" ht="13.5" customHeight="1">
      <c r="A130" s="5"/>
      <c r="B130" s="56"/>
      <c r="C130" s="56"/>
      <c r="D130" s="7"/>
      <c r="E130" s="7" t="s">
        <v>51</v>
      </c>
      <c r="F130" s="74" t="s">
        <v>52</v>
      </c>
      <c r="G130" s="74"/>
      <c r="H130" s="85">
        <v>20000</v>
      </c>
      <c r="I130" s="85"/>
      <c r="J130" s="8">
        <v>20000</v>
      </c>
      <c r="K130" s="8">
        <v>0</v>
      </c>
      <c r="L130" s="8">
        <v>0</v>
      </c>
      <c r="M130" s="85">
        <v>11000</v>
      </c>
      <c r="N130" s="85"/>
      <c r="O130" s="85">
        <v>9000</v>
      </c>
      <c r="P130" s="85"/>
      <c r="Q130" s="8">
        <v>7107.95</v>
      </c>
      <c r="R130" s="43">
        <f t="shared" si="1"/>
        <v>0.7897722222222222</v>
      </c>
    </row>
    <row r="131" spans="1:18" ht="13.5" customHeight="1">
      <c r="A131" s="5"/>
      <c r="B131" s="56"/>
      <c r="C131" s="56"/>
      <c r="D131" s="7"/>
      <c r="E131" s="7" t="s">
        <v>53</v>
      </c>
      <c r="F131" s="74" t="s">
        <v>54</v>
      </c>
      <c r="G131" s="74"/>
      <c r="H131" s="85">
        <v>17000</v>
      </c>
      <c r="I131" s="85"/>
      <c r="J131" s="8">
        <v>17000</v>
      </c>
      <c r="K131" s="8">
        <v>0</v>
      </c>
      <c r="L131" s="8">
        <v>0</v>
      </c>
      <c r="M131" s="85">
        <v>7000</v>
      </c>
      <c r="N131" s="85"/>
      <c r="O131" s="85">
        <v>10000</v>
      </c>
      <c r="P131" s="85"/>
      <c r="Q131" s="8">
        <v>7849</v>
      </c>
      <c r="R131" s="43">
        <f t="shared" si="1"/>
        <v>0.7849</v>
      </c>
    </row>
    <row r="132" spans="1:18" ht="13.5" customHeight="1">
      <c r="A132" s="5"/>
      <c r="B132" s="57"/>
      <c r="C132" s="57"/>
      <c r="D132" s="6" t="s">
        <v>112</v>
      </c>
      <c r="E132" s="6"/>
      <c r="F132" s="58" t="s">
        <v>113</v>
      </c>
      <c r="G132" s="58"/>
      <c r="H132" s="83">
        <f>SUM(H133:I135)</f>
        <v>12530</v>
      </c>
      <c r="I132" s="83"/>
      <c r="J132" s="9">
        <f>SUM(J133:J135)</f>
        <v>12530</v>
      </c>
      <c r="K132" s="9">
        <f>SUM(K133:K135)</f>
        <v>0</v>
      </c>
      <c r="L132" s="9">
        <f>SUM(L133:L135)</f>
        <v>1000</v>
      </c>
      <c r="M132" s="83">
        <f>SUM(M133:N135)</f>
        <v>1000</v>
      </c>
      <c r="N132" s="83"/>
      <c r="O132" s="83">
        <f>SUM(O133:P135)</f>
        <v>12530</v>
      </c>
      <c r="P132" s="83"/>
      <c r="Q132" s="9">
        <f>SUM(Q133:Q135)</f>
        <v>7603.8</v>
      </c>
      <c r="R132" s="43">
        <f t="shared" si="1"/>
        <v>0.6068475658419793</v>
      </c>
    </row>
    <row r="133" spans="1:18" ht="13.5" customHeight="1">
      <c r="A133" s="5"/>
      <c r="B133" s="56"/>
      <c r="C133" s="56"/>
      <c r="D133" s="7"/>
      <c r="E133" s="7" t="s">
        <v>49</v>
      </c>
      <c r="F133" s="74" t="s">
        <v>50</v>
      </c>
      <c r="G133" s="74"/>
      <c r="H133" s="85">
        <v>7530</v>
      </c>
      <c r="I133" s="85"/>
      <c r="J133" s="8">
        <v>7530</v>
      </c>
      <c r="K133" s="8">
        <v>0</v>
      </c>
      <c r="L133" s="8">
        <v>0</v>
      </c>
      <c r="M133" s="85">
        <v>0</v>
      </c>
      <c r="N133" s="85"/>
      <c r="O133" s="85">
        <v>7530</v>
      </c>
      <c r="P133" s="85"/>
      <c r="Q133" s="8">
        <v>4650</v>
      </c>
      <c r="R133" s="43">
        <f t="shared" si="1"/>
        <v>0.6175298804780877</v>
      </c>
    </row>
    <row r="134" spans="1:18" ht="26.25" customHeight="1">
      <c r="A134" s="5"/>
      <c r="B134" s="56"/>
      <c r="C134" s="56"/>
      <c r="D134" s="7"/>
      <c r="E134" s="7" t="s">
        <v>30</v>
      </c>
      <c r="F134" s="74" t="s">
        <v>31</v>
      </c>
      <c r="G134" s="74"/>
      <c r="H134" s="85">
        <v>3000</v>
      </c>
      <c r="I134" s="85"/>
      <c r="J134" s="8">
        <v>3000</v>
      </c>
      <c r="K134" s="8">
        <v>0</v>
      </c>
      <c r="L134" s="8">
        <v>0</v>
      </c>
      <c r="M134" s="85">
        <v>1000</v>
      </c>
      <c r="N134" s="85"/>
      <c r="O134" s="85">
        <v>2000</v>
      </c>
      <c r="P134" s="85"/>
      <c r="Q134" s="8">
        <v>0</v>
      </c>
      <c r="R134" s="43">
        <f t="shared" si="1"/>
        <v>0</v>
      </c>
    </row>
    <row r="135" spans="1:18" ht="13.5" customHeight="1">
      <c r="A135" s="5"/>
      <c r="B135" s="56"/>
      <c r="C135" s="56"/>
      <c r="D135" s="7"/>
      <c r="E135" s="7" t="s">
        <v>51</v>
      </c>
      <c r="F135" s="74" t="s">
        <v>52</v>
      </c>
      <c r="G135" s="74"/>
      <c r="H135" s="85">
        <v>2000</v>
      </c>
      <c r="I135" s="85"/>
      <c r="J135" s="8">
        <v>2000</v>
      </c>
      <c r="K135" s="8">
        <v>0</v>
      </c>
      <c r="L135" s="8">
        <v>1000</v>
      </c>
      <c r="M135" s="85">
        <v>0</v>
      </c>
      <c r="N135" s="85"/>
      <c r="O135" s="85">
        <v>3000</v>
      </c>
      <c r="P135" s="85"/>
      <c r="Q135" s="8">
        <v>2953.8</v>
      </c>
      <c r="R135" s="43">
        <f t="shared" si="1"/>
        <v>0.9846</v>
      </c>
    </row>
    <row r="136" spans="1:18" ht="33.75" customHeight="1">
      <c r="A136" s="5"/>
      <c r="B136" s="59" t="s">
        <v>114</v>
      </c>
      <c r="C136" s="59"/>
      <c r="D136" s="21"/>
      <c r="E136" s="21"/>
      <c r="F136" s="60" t="s">
        <v>115</v>
      </c>
      <c r="G136" s="60"/>
      <c r="H136" s="61">
        <f>SUM(H137)</f>
        <v>20000</v>
      </c>
      <c r="I136" s="61"/>
      <c r="J136" s="22">
        <f aca="true" t="shared" si="2" ref="J136:M137">SUM(J137)</f>
        <v>20000</v>
      </c>
      <c r="K136" s="22">
        <f t="shared" si="2"/>
        <v>0</v>
      </c>
      <c r="L136" s="22">
        <f t="shared" si="2"/>
        <v>0</v>
      </c>
      <c r="M136" s="61">
        <f t="shared" si="2"/>
        <v>0</v>
      </c>
      <c r="N136" s="61"/>
      <c r="O136" s="61">
        <f>SUM(O137)</f>
        <v>20000</v>
      </c>
      <c r="P136" s="61"/>
      <c r="Q136" s="22">
        <f>SUM(Q137)</f>
        <v>17762.36</v>
      </c>
      <c r="R136" s="43">
        <f t="shared" si="1"/>
        <v>0.8881180000000001</v>
      </c>
    </row>
    <row r="137" spans="1:18" ht="33.75" customHeight="1">
      <c r="A137" s="5"/>
      <c r="B137" s="57"/>
      <c r="C137" s="57"/>
      <c r="D137" s="6" t="s">
        <v>116</v>
      </c>
      <c r="E137" s="6"/>
      <c r="F137" s="58" t="s">
        <v>117</v>
      </c>
      <c r="G137" s="58"/>
      <c r="H137" s="83">
        <f>SUM(H138)</f>
        <v>20000</v>
      </c>
      <c r="I137" s="83"/>
      <c r="J137" s="9">
        <f t="shared" si="2"/>
        <v>20000</v>
      </c>
      <c r="K137" s="9">
        <f t="shared" si="2"/>
        <v>0</v>
      </c>
      <c r="L137" s="9">
        <f t="shared" si="2"/>
        <v>0</v>
      </c>
      <c r="M137" s="83">
        <f t="shared" si="2"/>
        <v>0</v>
      </c>
      <c r="N137" s="83"/>
      <c r="O137" s="83">
        <f>SUM(O138)</f>
        <v>20000</v>
      </c>
      <c r="P137" s="83"/>
      <c r="Q137" s="9">
        <f>SUM(Q138)</f>
        <v>17762.36</v>
      </c>
      <c r="R137" s="43">
        <f t="shared" si="1"/>
        <v>0.8881180000000001</v>
      </c>
    </row>
    <row r="138" spans="1:18" ht="22.5" customHeight="1">
      <c r="A138" s="5"/>
      <c r="B138" s="56"/>
      <c r="C138" s="56"/>
      <c r="D138" s="7"/>
      <c r="E138" s="7" t="s">
        <v>71</v>
      </c>
      <c r="F138" s="74" t="s">
        <v>72</v>
      </c>
      <c r="G138" s="74"/>
      <c r="H138" s="85">
        <v>20000</v>
      </c>
      <c r="I138" s="85"/>
      <c r="J138" s="8">
        <v>20000</v>
      </c>
      <c r="K138" s="8">
        <v>0</v>
      </c>
      <c r="L138" s="8">
        <v>0</v>
      </c>
      <c r="M138" s="85">
        <v>0</v>
      </c>
      <c r="N138" s="85"/>
      <c r="O138" s="85">
        <v>20000</v>
      </c>
      <c r="P138" s="85"/>
      <c r="Q138" s="8">
        <v>17762.36</v>
      </c>
      <c r="R138" s="43">
        <f t="shared" si="1"/>
        <v>0.8881180000000001</v>
      </c>
    </row>
    <row r="139" spans="1:18" ht="13.5" customHeight="1">
      <c r="A139" s="5"/>
      <c r="B139" s="59" t="s">
        <v>118</v>
      </c>
      <c r="C139" s="59"/>
      <c r="D139" s="21"/>
      <c r="E139" s="21"/>
      <c r="F139" s="60" t="s">
        <v>119</v>
      </c>
      <c r="G139" s="60"/>
      <c r="H139" s="61">
        <f>SUM(H140)</f>
        <v>110000</v>
      </c>
      <c r="I139" s="61"/>
      <c r="J139" s="22">
        <f aca="true" t="shared" si="3" ref="J139:M140">SUM(J140)</f>
        <v>110000</v>
      </c>
      <c r="K139" s="22">
        <f t="shared" si="3"/>
        <v>0</v>
      </c>
      <c r="L139" s="22">
        <f t="shared" si="3"/>
        <v>10000</v>
      </c>
      <c r="M139" s="61">
        <f t="shared" si="3"/>
        <v>0</v>
      </c>
      <c r="N139" s="61"/>
      <c r="O139" s="88">
        <f>SUM(O140)</f>
        <v>120000</v>
      </c>
      <c r="P139" s="88"/>
      <c r="Q139" s="22">
        <f>SUM(Q140)</f>
        <v>116933.61</v>
      </c>
      <c r="R139" s="43">
        <f t="shared" si="1"/>
        <v>0.97444675</v>
      </c>
    </row>
    <row r="140" spans="1:18" ht="45" customHeight="1">
      <c r="A140" s="5"/>
      <c r="B140" s="57"/>
      <c r="C140" s="57"/>
      <c r="D140" s="6" t="s">
        <v>120</v>
      </c>
      <c r="E140" s="6"/>
      <c r="F140" s="58" t="s">
        <v>121</v>
      </c>
      <c r="G140" s="58"/>
      <c r="H140" s="83">
        <f>SUM(H141)</f>
        <v>110000</v>
      </c>
      <c r="I140" s="83"/>
      <c r="J140" s="9">
        <f t="shared" si="3"/>
        <v>110000</v>
      </c>
      <c r="K140" s="9">
        <f t="shared" si="3"/>
        <v>0</v>
      </c>
      <c r="L140" s="9">
        <f t="shared" si="3"/>
        <v>10000</v>
      </c>
      <c r="M140" s="83">
        <f t="shared" si="3"/>
        <v>0</v>
      </c>
      <c r="N140" s="83"/>
      <c r="O140" s="83">
        <v>120000</v>
      </c>
      <c r="P140" s="83"/>
      <c r="Q140" s="9">
        <f>SUM(Q141)</f>
        <v>116933.61</v>
      </c>
      <c r="R140" s="43">
        <f aca="true" t="shared" si="4" ref="R140:R203">Q140/O140*100%</f>
        <v>0.97444675</v>
      </c>
    </row>
    <row r="141" spans="1:18" ht="41.25" customHeight="1">
      <c r="A141" s="5"/>
      <c r="B141" s="56"/>
      <c r="C141" s="56"/>
      <c r="D141" s="7"/>
      <c r="E141" s="7" t="s">
        <v>122</v>
      </c>
      <c r="F141" s="74" t="s">
        <v>123</v>
      </c>
      <c r="G141" s="74"/>
      <c r="H141" s="85">
        <v>110000</v>
      </c>
      <c r="I141" s="85"/>
      <c r="J141" s="8">
        <v>110000</v>
      </c>
      <c r="K141" s="8">
        <v>0</v>
      </c>
      <c r="L141" s="8">
        <v>10000</v>
      </c>
      <c r="M141" s="85">
        <v>0</v>
      </c>
      <c r="N141" s="85"/>
      <c r="O141" s="85">
        <v>120000</v>
      </c>
      <c r="P141" s="85"/>
      <c r="Q141" s="8">
        <v>116933.61</v>
      </c>
      <c r="R141" s="43">
        <f t="shared" si="4"/>
        <v>0.97444675</v>
      </c>
    </row>
    <row r="142" spans="1:18" ht="13.5" customHeight="1">
      <c r="A142" s="5"/>
      <c r="B142" s="59" t="s">
        <v>124</v>
      </c>
      <c r="C142" s="59"/>
      <c r="D142" s="21"/>
      <c r="E142" s="21"/>
      <c r="F142" s="60" t="s">
        <v>125</v>
      </c>
      <c r="G142" s="60"/>
      <c r="H142" s="61">
        <f>SUM(H143)</f>
        <v>130000</v>
      </c>
      <c r="I142" s="61"/>
      <c r="J142" s="22">
        <f aca="true" t="shared" si="5" ref="J142:M143">SUM(J143)</f>
        <v>130000</v>
      </c>
      <c r="K142" s="22">
        <f t="shared" si="5"/>
        <v>0</v>
      </c>
      <c r="L142" s="22">
        <f t="shared" si="5"/>
        <v>0</v>
      </c>
      <c r="M142" s="61">
        <f t="shared" si="5"/>
        <v>27604</v>
      </c>
      <c r="N142" s="61"/>
      <c r="O142" s="61">
        <f>SUM(O143)</f>
        <v>102396</v>
      </c>
      <c r="P142" s="61"/>
      <c r="Q142" s="22">
        <f>SUM(Q143)</f>
        <v>0</v>
      </c>
      <c r="R142" s="43">
        <f t="shared" si="4"/>
        <v>0</v>
      </c>
    </row>
    <row r="143" spans="1:18" ht="13.5" customHeight="1">
      <c r="A143" s="5"/>
      <c r="B143" s="57"/>
      <c r="C143" s="57"/>
      <c r="D143" s="6" t="s">
        <v>126</v>
      </c>
      <c r="E143" s="6"/>
      <c r="F143" s="58" t="s">
        <v>127</v>
      </c>
      <c r="G143" s="58"/>
      <c r="H143" s="83">
        <f>SUM(H144)</f>
        <v>130000</v>
      </c>
      <c r="I143" s="83"/>
      <c r="J143" s="9">
        <f t="shared" si="5"/>
        <v>130000</v>
      </c>
      <c r="K143" s="9">
        <f t="shared" si="5"/>
        <v>0</v>
      </c>
      <c r="L143" s="9">
        <f t="shared" si="5"/>
        <v>0</v>
      </c>
      <c r="M143" s="83">
        <f t="shared" si="5"/>
        <v>27604</v>
      </c>
      <c r="N143" s="83"/>
      <c r="O143" s="83">
        <f>SUM(O144)</f>
        <v>102396</v>
      </c>
      <c r="P143" s="83"/>
      <c r="Q143" s="9">
        <f>SUM(Q144)</f>
        <v>0</v>
      </c>
      <c r="R143" s="43">
        <f t="shared" si="4"/>
        <v>0</v>
      </c>
    </row>
    <row r="144" spans="1:18" ht="13.5" customHeight="1">
      <c r="A144" s="5"/>
      <c r="B144" s="56"/>
      <c r="C144" s="56"/>
      <c r="D144" s="7"/>
      <c r="E144" s="7" t="s">
        <v>128</v>
      </c>
      <c r="F144" s="74" t="s">
        <v>129</v>
      </c>
      <c r="G144" s="74"/>
      <c r="H144" s="85">
        <v>130000</v>
      </c>
      <c r="I144" s="85"/>
      <c r="J144" s="8">
        <v>130000</v>
      </c>
      <c r="K144" s="8">
        <v>0</v>
      </c>
      <c r="L144" s="8">
        <v>0</v>
      </c>
      <c r="M144" s="85">
        <v>27604</v>
      </c>
      <c r="N144" s="85"/>
      <c r="O144" s="85">
        <v>102396</v>
      </c>
      <c r="P144" s="85"/>
      <c r="Q144" s="8">
        <v>0</v>
      </c>
      <c r="R144" s="43">
        <f t="shared" si="4"/>
        <v>0</v>
      </c>
    </row>
    <row r="145" spans="1:18" ht="13.5" customHeight="1">
      <c r="A145" s="5"/>
      <c r="B145" s="59" t="s">
        <v>130</v>
      </c>
      <c r="C145" s="59"/>
      <c r="D145" s="21"/>
      <c r="E145" s="21"/>
      <c r="F145" s="60" t="s">
        <v>131</v>
      </c>
      <c r="G145" s="60"/>
      <c r="H145" s="61">
        <f>SUM(H146,H164,H174,H185,H202,H216,H219,H228)</f>
        <v>4562892</v>
      </c>
      <c r="I145" s="61"/>
      <c r="J145" s="22">
        <f>SUM(J146,J164,J174,J185,J202,J216,J219,J228)</f>
        <v>4332892</v>
      </c>
      <c r="K145" s="22">
        <f>SUM(K146,K164,K174,K185,K202,K216,K219,K228)</f>
        <v>230000</v>
      </c>
      <c r="L145" s="22">
        <f>SUM(L146,L164,L174,L185,L202,L216,L219,L228)</f>
        <v>209882.91</v>
      </c>
      <c r="M145" s="61">
        <f>SUM(M146,M164,M174,M185,M202,M216,M219,M228)</f>
        <v>346741.73</v>
      </c>
      <c r="N145" s="61"/>
      <c r="O145" s="61">
        <f>SUM(O146,O164,O174,O185,O202,O216,O219,O228)</f>
        <v>4426033.18</v>
      </c>
      <c r="P145" s="61"/>
      <c r="Q145" s="22">
        <f>SUM(Q146,Q164,Q174,Q185,Q202,Q216,Q219,Q228)</f>
        <v>4038820.54</v>
      </c>
      <c r="R145" s="43">
        <f t="shared" si="4"/>
        <v>0.9125147453142229</v>
      </c>
    </row>
    <row r="146" spans="1:18" ht="21.75" customHeight="1">
      <c r="A146" s="5"/>
      <c r="B146" s="57"/>
      <c r="C146" s="57"/>
      <c r="D146" s="6" t="s">
        <v>132</v>
      </c>
      <c r="E146" s="6"/>
      <c r="F146" s="58" t="s">
        <v>133</v>
      </c>
      <c r="G146" s="58"/>
      <c r="H146" s="83">
        <f>SUM(H147:I163)</f>
        <v>2409992</v>
      </c>
      <c r="I146" s="83"/>
      <c r="J146" s="9">
        <f>SUM(J147:J163)</f>
        <v>2409992</v>
      </c>
      <c r="K146" s="9">
        <f>SUM(K147:K163)</f>
        <v>0</v>
      </c>
      <c r="L146" s="9">
        <f>SUM(L147:L163)</f>
        <v>160844.3</v>
      </c>
      <c r="M146" s="83">
        <f>SUM(M147:N163)</f>
        <v>90450</v>
      </c>
      <c r="N146" s="83"/>
      <c r="O146" s="83">
        <f>SUM(O147:P163)</f>
        <v>2480386.3</v>
      </c>
      <c r="P146" s="83"/>
      <c r="Q146" s="9">
        <f>SUM(Q147:Q163)</f>
        <v>2290632.16</v>
      </c>
      <c r="R146" s="43">
        <f t="shared" si="4"/>
        <v>0.9234981502679644</v>
      </c>
    </row>
    <row r="147" spans="1:18" ht="35.25" customHeight="1">
      <c r="A147" s="5"/>
      <c r="B147" s="56"/>
      <c r="C147" s="56"/>
      <c r="D147" s="7"/>
      <c r="E147" s="7" t="s">
        <v>83</v>
      </c>
      <c r="F147" s="74" t="s">
        <v>84</v>
      </c>
      <c r="G147" s="74"/>
      <c r="H147" s="85">
        <v>96600</v>
      </c>
      <c r="I147" s="85"/>
      <c r="J147" s="8">
        <v>96600</v>
      </c>
      <c r="K147" s="8">
        <v>0</v>
      </c>
      <c r="L147" s="8">
        <v>1190</v>
      </c>
      <c r="M147" s="85">
        <v>0</v>
      </c>
      <c r="N147" s="85"/>
      <c r="O147" s="85">
        <v>97790</v>
      </c>
      <c r="P147" s="85"/>
      <c r="Q147" s="8">
        <v>94456</v>
      </c>
      <c r="R147" s="43">
        <f t="shared" si="4"/>
        <v>0.9659065344104715</v>
      </c>
    </row>
    <row r="148" spans="1:18" ht="24" customHeight="1">
      <c r="A148" s="5"/>
      <c r="B148" s="56"/>
      <c r="C148" s="56"/>
      <c r="D148" s="7"/>
      <c r="E148" s="7" t="s">
        <v>41</v>
      </c>
      <c r="F148" s="74" t="s">
        <v>42</v>
      </c>
      <c r="G148" s="74"/>
      <c r="H148" s="85">
        <v>1532670</v>
      </c>
      <c r="I148" s="85"/>
      <c r="J148" s="8">
        <v>1532670</v>
      </c>
      <c r="K148" s="8">
        <v>0</v>
      </c>
      <c r="L148" s="8">
        <v>2000</v>
      </c>
      <c r="M148" s="85">
        <v>0</v>
      </c>
      <c r="N148" s="85"/>
      <c r="O148" s="85">
        <v>1534670</v>
      </c>
      <c r="P148" s="85"/>
      <c r="Q148" s="8">
        <v>1472479.62</v>
      </c>
      <c r="R148" s="43">
        <f t="shared" si="4"/>
        <v>0.9594763825447817</v>
      </c>
    </row>
    <row r="149" spans="1:18" ht="29.25" customHeight="1">
      <c r="A149" s="5"/>
      <c r="B149" s="56"/>
      <c r="C149" s="56"/>
      <c r="D149" s="7"/>
      <c r="E149" s="7" t="s">
        <v>69</v>
      </c>
      <c r="F149" s="74" t="s">
        <v>70</v>
      </c>
      <c r="G149" s="74"/>
      <c r="H149" s="85">
        <v>116894</v>
      </c>
      <c r="I149" s="85"/>
      <c r="J149" s="8">
        <v>116894</v>
      </c>
      <c r="K149" s="8">
        <v>0</v>
      </c>
      <c r="L149" s="8">
        <v>2295</v>
      </c>
      <c r="M149" s="85">
        <v>0</v>
      </c>
      <c r="N149" s="85"/>
      <c r="O149" s="85">
        <v>119189</v>
      </c>
      <c r="P149" s="85"/>
      <c r="Q149" s="8">
        <v>118006.6</v>
      </c>
      <c r="R149" s="43">
        <f t="shared" si="4"/>
        <v>0.990079621441576</v>
      </c>
    </row>
    <row r="150" spans="1:18" ht="28.5" customHeight="1">
      <c r="A150" s="5"/>
      <c r="B150" s="56"/>
      <c r="C150" s="56"/>
      <c r="D150" s="7"/>
      <c r="E150" s="7" t="s">
        <v>43</v>
      </c>
      <c r="F150" s="74" t="s">
        <v>44</v>
      </c>
      <c r="G150" s="74"/>
      <c r="H150" s="85">
        <v>266200</v>
      </c>
      <c r="I150" s="85"/>
      <c r="J150" s="8">
        <v>266200</v>
      </c>
      <c r="K150" s="8">
        <v>0</v>
      </c>
      <c r="L150" s="8">
        <v>0</v>
      </c>
      <c r="M150" s="85">
        <v>0</v>
      </c>
      <c r="N150" s="85"/>
      <c r="O150" s="85">
        <v>266200</v>
      </c>
      <c r="P150" s="85"/>
      <c r="Q150" s="8">
        <v>252523.29</v>
      </c>
      <c r="R150" s="43">
        <f t="shared" si="4"/>
        <v>0.948622426746807</v>
      </c>
    </row>
    <row r="151" spans="1:18" ht="13.5" customHeight="1">
      <c r="A151" s="5"/>
      <c r="B151" s="56"/>
      <c r="C151" s="56"/>
      <c r="D151" s="7"/>
      <c r="E151" s="7" t="s">
        <v>45</v>
      </c>
      <c r="F151" s="74" t="s">
        <v>46</v>
      </c>
      <c r="G151" s="74"/>
      <c r="H151" s="85">
        <v>42800</v>
      </c>
      <c r="I151" s="85"/>
      <c r="J151" s="8">
        <v>42800</v>
      </c>
      <c r="K151" s="8">
        <v>0</v>
      </c>
      <c r="L151" s="8">
        <v>0</v>
      </c>
      <c r="M151" s="85">
        <v>0</v>
      </c>
      <c r="N151" s="85"/>
      <c r="O151" s="85">
        <v>42800</v>
      </c>
      <c r="P151" s="85"/>
      <c r="Q151" s="8">
        <v>33142.59</v>
      </c>
      <c r="R151" s="43">
        <f t="shared" si="4"/>
        <v>0.7743595794392523</v>
      </c>
    </row>
    <row r="152" spans="1:18" ht="13.5" customHeight="1">
      <c r="A152" s="5"/>
      <c r="B152" s="72"/>
      <c r="C152" s="73"/>
      <c r="D152" s="7"/>
      <c r="E152" s="20" t="s">
        <v>49</v>
      </c>
      <c r="F152" s="74" t="s">
        <v>50</v>
      </c>
      <c r="G152" s="74"/>
      <c r="H152" s="82">
        <v>0</v>
      </c>
      <c r="I152" s="81"/>
      <c r="J152" s="39">
        <v>0</v>
      </c>
      <c r="K152" s="39">
        <v>0</v>
      </c>
      <c r="L152" s="8">
        <v>750</v>
      </c>
      <c r="M152" s="82">
        <v>0</v>
      </c>
      <c r="N152" s="81"/>
      <c r="O152" s="82">
        <v>750</v>
      </c>
      <c r="P152" s="81"/>
      <c r="Q152" s="8">
        <v>720</v>
      </c>
      <c r="R152" s="43">
        <f t="shared" si="4"/>
        <v>0.96</v>
      </c>
    </row>
    <row r="153" spans="1:18" ht="24.75" customHeight="1">
      <c r="A153" s="5"/>
      <c r="B153" s="56"/>
      <c r="C153" s="56"/>
      <c r="D153" s="7"/>
      <c r="E153" s="7" t="s">
        <v>30</v>
      </c>
      <c r="F153" s="74" t="s">
        <v>31</v>
      </c>
      <c r="G153" s="74"/>
      <c r="H153" s="85">
        <v>110000</v>
      </c>
      <c r="I153" s="85"/>
      <c r="J153" s="8">
        <v>110000</v>
      </c>
      <c r="K153" s="8">
        <v>0</v>
      </c>
      <c r="L153" s="8">
        <v>31000</v>
      </c>
      <c r="M153" s="85">
        <v>0</v>
      </c>
      <c r="N153" s="85"/>
      <c r="O153" s="85">
        <v>141000</v>
      </c>
      <c r="P153" s="85"/>
      <c r="Q153" s="8">
        <v>101281.38</v>
      </c>
      <c r="R153" s="43">
        <f t="shared" si="4"/>
        <v>0.7183076595744681</v>
      </c>
    </row>
    <row r="154" spans="1:18" ht="27.75" customHeight="1">
      <c r="A154" s="5"/>
      <c r="B154" s="56"/>
      <c r="C154" s="56"/>
      <c r="D154" s="7"/>
      <c r="E154" s="7" t="s">
        <v>134</v>
      </c>
      <c r="F154" s="74" t="s">
        <v>135</v>
      </c>
      <c r="G154" s="74"/>
      <c r="H154" s="85">
        <v>9000</v>
      </c>
      <c r="I154" s="85"/>
      <c r="J154" s="8">
        <v>9000</v>
      </c>
      <c r="K154" s="8">
        <v>0</v>
      </c>
      <c r="L154" s="8">
        <v>0</v>
      </c>
      <c r="M154" s="85">
        <v>0</v>
      </c>
      <c r="N154" s="85"/>
      <c r="O154" s="85">
        <v>9000</v>
      </c>
      <c r="P154" s="85"/>
      <c r="Q154" s="8">
        <v>2779.44</v>
      </c>
      <c r="R154" s="43">
        <f t="shared" si="4"/>
        <v>0.3088266666666667</v>
      </c>
    </row>
    <row r="155" spans="1:18" ht="27.75" customHeight="1">
      <c r="A155" s="5"/>
      <c r="B155" s="72"/>
      <c r="C155" s="73"/>
      <c r="D155" s="7"/>
      <c r="E155" s="20" t="s">
        <v>231</v>
      </c>
      <c r="F155" s="74" t="s">
        <v>135</v>
      </c>
      <c r="G155" s="74"/>
      <c r="H155" s="82">
        <v>0</v>
      </c>
      <c r="I155" s="81"/>
      <c r="J155" s="39">
        <v>0</v>
      </c>
      <c r="K155" s="39">
        <v>0</v>
      </c>
      <c r="L155" s="8">
        <v>90000</v>
      </c>
      <c r="M155" s="82">
        <v>90000</v>
      </c>
      <c r="N155" s="81"/>
      <c r="O155" s="82">
        <v>0</v>
      </c>
      <c r="P155" s="81"/>
      <c r="Q155" s="8">
        <v>0</v>
      </c>
      <c r="R155" s="43" t="e">
        <f t="shared" si="4"/>
        <v>#DIV/0!</v>
      </c>
    </row>
    <row r="156" spans="1:18" ht="13.5" customHeight="1">
      <c r="A156" s="5"/>
      <c r="B156" s="56"/>
      <c r="C156" s="56"/>
      <c r="D156" s="7"/>
      <c r="E156" s="7" t="s">
        <v>85</v>
      </c>
      <c r="F156" s="74" t="s">
        <v>86</v>
      </c>
      <c r="G156" s="74"/>
      <c r="H156" s="85">
        <v>75000</v>
      </c>
      <c r="I156" s="85"/>
      <c r="J156" s="8">
        <v>75000</v>
      </c>
      <c r="K156" s="8">
        <v>0</v>
      </c>
      <c r="L156" s="8">
        <v>11100</v>
      </c>
      <c r="M156" s="85">
        <v>0</v>
      </c>
      <c r="N156" s="85"/>
      <c r="O156" s="85">
        <v>86100</v>
      </c>
      <c r="P156" s="85"/>
      <c r="Q156" s="8">
        <v>71164.83</v>
      </c>
      <c r="R156" s="43">
        <f t="shared" si="4"/>
        <v>0.8265369337979094</v>
      </c>
    </row>
    <row r="157" spans="1:18" ht="13.5" customHeight="1">
      <c r="A157" s="5"/>
      <c r="B157" s="56"/>
      <c r="C157" s="56"/>
      <c r="D157" s="7"/>
      <c r="E157" s="7" t="s">
        <v>51</v>
      </c>
      <c r="F157" s="74" t="s">
        <v>52</v>
      </c>
      <c r="G157" s="74"/>
      <c r="H157" s="85">
        <v>50000</v>
      </c>
      <c r="I157" s="85"/>
      <c r="J157" s="8">
        <v>50000</v>
      </c>
      <c r="K157" s="8">
        <v>0</v>
      </c>
      <c r="L157" s="8">
        <v>17900</v>
      </c>
      <c r="M157" s="85">
        <v>0</v>
      </c>
      <c r="N157" s="85"/>
      <c r="O157" s="85">
        <v>67900</v>
      </c>
      <c r="P157" s="85"/>
      <c r="Q157" s="8">
        <v>39123.76</v>
      </c>
      <c r="R157" s="43">
        <f t="shared" si="4"/>
        <v>0.5761967599410899</v>
      </c>
    </row>
    <row r="158" spans="1:18" ht="21.75" customHeight="1">
      <c r="A158" s="5"/>
      <c r="B158" s="56"/>
      <c r="C158" s="56"/>
      <c r="D158" s="7"/>
      <c r="E158" s="7" t="s">
        <v>87</v>
      </c>
      <c r="F158" s="74" t="s">
        <v>88</v>
      </c>
      <c r="G158" s="74"/>
      <c r="H158" s="85">
        <v>4350</v>
      </c>
      <c r="I158" s="85"/>
      <c r="J158" s="8">
        <v>4350</v>
      </c>
      <c r="K158" s="8">
        <v>0</v>
      </c>
      <c r="L158" s="8">
        <v>0</v>
      </c>
      <c r="M158" s="85">
        <v>450</v>
      </c>
      <c r="N158" s="85"/>
      <c r="O158" s="85">
        <v>3900</v>
      </c>
      <c r="P158" s="85"/>
      <c r="Q158" s="8">
        <v>1885.13</v>
      </c>
      <c r="R158" s="43">
        <f t="shared" si="4"/>
        <v>0.4833666666666667</v>
      </c>
    </row>
    <row r="159" spans="1:18" ht="30.75" customHeight="1">
      <c r="A159" s="5"/>
      <c r="B159" s="56"/>
      <c r="C159" s="56"/>
      <c r="D159" s="7"/>
      <c r="E159" s="7" t="s">
        <v>91</v>
      </c>
      <c r="F159" s="74" t="s">
        <v>92</v>
      </c>
      <c r="G159" s="74"/>
      <c r="H159" s="85">
        <v>6000</v>
      </c>
      <c r="I159" s="85"/>
      <c r="J159" s="8">
        <v>6000</v>
      </c>
      <c r="K159" s="8">
        <v>0</v>
      </c>
      <c r="L159" s="8">
        <v>200</v>
      </c>
      <c r="M159" s="85">
        <v>0</v>
      </c>
      <c r="N159" s="85"/>
      <c r="O159" s="85">
        <v>6200</v>
      </c>
      <c r="P159" s="85"/>
      <c r="Q159" s="8">
        <v>5238.73</v>
      </c>
      <c r="R159" s="43">
        <f t="shared" si="4"/>
        <v>0.8449564516129031</v>
      </c>
    </row>
    <row r="160" spans="1:18" ht="13.5" customHeight="1">
      <c r="A160" s="5"/>
      <c r="B160" s="56"/>
      <c r="C160" s="56"/>
      <c r="D160" s="7"/>
      <c r="E160" s="7" t="s">
        <v>73</v>
      </c>
      <c r="F160" s="74" t="s">
        <v>74</v>
      </c>
      <c r="G160" s="74"/>
      <c r="H160" s="85">
        <v>3000</v>
      </c>
      <c r="I160" s="85"/>
      <c r="J160" s="8">
        <v>3000</v>
      </c>
      <c r="K160" s="8">
        <v>0</v>
      </c>
      <c r="L160" s="8">
        <v>0</v>
      </c>
      <c r="M160" s="85">
        <v>0</v>
      </c>
      <c r="N160" s="85"/>
      <c r="O160" s="85">
        <v>3000</v>
      </c>
      <c r="P160" s="85"/>
      <c r="Q160" s="8">
        <v>1097</v>
      </c>
      <c r="R160" s="43">
        <f t="shared" si="4"/>
        <v>0.36566666666666664</v>
      </c>
    </row>
    <row r="161" spans="1:18" ht="13.5" customHeight="1">
      <c r="A161" s="5"/>
      <c r="B161" s="56"/>
      <c r="C161" s="56"/>
      <c r="D161" s="7"/>
      <c r="E161" s="7" t="s">
        <v>53</v>
      </c>
      <c r="F161" s="74" t="s">
        <v>54</v>
      </c>
      <c r="G161" s="74"/>
      <c r="H161" s="85">
        <v>6000</v>
      </c>
      <c r="I161" s="85"/>
      <c r="J161" s="8">
        <v>6000</v>
      </c>
      <c r="K161" s="8">
        <v>0</v>
      </c>
      <c r="L161" s="8">
        <v>0</v>
      </c>
      <c r="M161" s="85">
        <v>0</v>
      </c>
      <c r="N161" s="85"/>
      <c r="O161" s="85">
        <v>6000</v>
      </c>
      <c r="P161" s="85"/>
      <c r="Q161" s="8">
        <v>3855.49</v>
      </c>
      <c r="R161" s="43">
        <f t="shared" si="4"/>
        <v>0.6425816666666666</v>
      </c>
    </row>
    <row r="162" spans="1:18" ht="30.75" customHeight="1">
      <c r="A162" s="5"/>
      <c r="B162" s="56"/>
      <c r="C162" s="56"/>
      <c r="D162" s="7"/>
      <c r="E162" s="7" t="s">
        <v>55</v>
      </c>
      <c r="F162" s="74" t="s">
        <v>56</v>
      </c>
      <c r="G162" s="74"/>
      <c r="H162" s="85">
        <v>86978</v>
      </c>
      <c r="I162" s="85"/>
      <c r="J162" s="8">
        <v>86978</v>
      </c>
      <c r="K162" s="8">
        <v>0</v>
      </c>
      <c r="L162" s="8">
        <v>4409.3</v>
      </c>
      <c r="M162" s="85">
        <v>0</v>
      </c>
      <c r="N162" s="85"/>
      <c r="O162" s="85">
        <v>91387.3</v>
      </c>
      <c r="P162" s="85"/>
      <c r="Q162" s="8">
        <v>91387.3</v>
      </c>
      <c r="R162" s="43">
        <f t="shared" si="4"/>
        <v>1</v>
      </c>
    </row>
    <row r="163" spans="1:18" ht="32.25" customHeight="1">
      <c r="A163" s="5"/>
      <c r="B163" s="56"/>
      <c r="C163" s="56"/>
      <c r="D163" s="7"/>
      <c r="E163" s="7" t="s">
        <v>93</v>
      </c>
      <c r="F163" s="74" t="s">
        <v>94</v>
      </c>
      <c r="G163" s="74"/>
      <c r="H163" s="85">
        <v>4500</v>
      </c>
      <c r="I163" s="85"/>
      <c r="J163" s="8">
        <v>4500</v>
      </c>
      <c r="K163" s="8">
        <v>0</v>
      </c>
      <c r="L163" s="8">
        <v>0</v>
      </c>
      <c r="M163" s="85">
        <v>0</v>
      </c>
      <c r="N163" s="85"/>
      <c r="O163" s="85">
        <v>4500</v>
      </c>
      <c r="P163" s="85"/>
      <c r="Q163" s="8">
        <v>1491</v>
      </c>
      <c r="R163" s="43">
        <f t="shared" si="4"/>
        <v>0.3313333333333333</v>
      </c>
    </row>
    <row r="164" spans="1:18" ht="23.25" customHeight="1">
      <c r="A164" s="5"/>
      <c r="B164" s="57"/>
      <c r="C164" s="57"/>
      <c r="D164" s="6" t="s">
        <v>136</v>
      </c>
      <c r="E164" s="6"/>
      <c r="F164" s="58" t="s">
        <v>137</v>
      </c>
      <c r="G164" s="58"/>
      <c r="H164" s="83">
        <f>SUM(H165:I173)</f>
        <v>195850</v>
      </c>
      <c r="I164" s="83"/>
      <c r="J164" s="9">
        <f>SUM(J165:J173)</f>
        <v>195850</v>
      </c>
      <c r="K164" s="9">
        <f>SUM(K165:K173)</f>
        <v>0</v>
      </c>
      <c r="L164" s="9">
        <f>SUM(L165:L173)</f>
        <v>29264.5</v>
      </c>
      <c r="M164" s="87">
        <f>SUM(M165:N173)</f>
        <v>0</v>
      </c>
      <c r="N164" s="83"/>
      <c r="O164" s="83">
        <f>SUM(O165:P173)</f>
        <v>225114.5</v>
      </c>
      <c r="P164" s="83"/>
      <c r="Q164" s="9">
        <f>SUM(Q165:Q173)</f>
        <v>216948.57</v>
      </c>
      <c r="R164" s="43">
        <f t="shared" si="4"/>
        <v>0.9637254374995836</v>
      </c>
    </row>
    <row r="165" spans="1:18" ht="21" customHeight="1">
      <c r="A165" s="5"/>
      <c r="B165" s="56"/>
      <c r="C165" s="56"/>
      <c r="D165" s="7"/>
      <c r="E165" s="7" t="s">
        <v>83</v>
      </c>
      <c r="F165" s="74" t="s">
        <v>84</v>
      </c>
      <c r="G165" s="74"/>
      <c r="H165" s="85">
        <v>10350</v>
      </c>
      <c r="I165" s="85"/>
      <c r="J165" s="8">
        <v>10350</v>
      </c>
      <c r="K165" s="8">
        <v>0</v>
      </c>
      <c r="L165" s="8">
        <v>2100</v>
      </c>
      <c r="M165" s="85">
        <v>0</v>
      </c>
      <c r="N165" s="85"/>
      <c r="O165" s="85">
        <v>12450</v>
      </c>
      <c r="P165" s="85"/>
      <c r="Q165" s="8">
        <v>12128.09</v>
      </c>
      <c r="R165" s="43">
        <f t="shared" si="4"/>
        <v>0.9741437751004016</v>
      </c>
    </row>
    <row r="166" spans="1:18" ht="21" customHeight="1">
      <c r="A166" s="5"/>
      <c r="B166" s="56"/>
      <c r="C166" s="56"/>
      <c r="D166" s="7"/>
      <c r="E166" s="7" t="s">
        <v>41</v>
      </c>
      <c r="F166" s="74" t="s">
        <v>42</v>
      </c>
      <c r="G166" s="74"/>
      <c r="H166" s="85">
        <v>133600</v>
      </c>
      <c r="I166" s="85"/>
      <c r="J166" s="8">
        <v>133600</v>
      </c>
      <c r="K166" s="8">
        <v>0</v>
      </c>
      <c r="L166" s="8">
        <v>21800</v>
      </c>
      <c r="M166" s="85">
        <v>0</v>
      </c>
      <c r="N166" s="85"/>
      <c r="O166" s="85">
        <v>155400</v>
      </c>
      <c r="P166" s="85"/>
      <c r="Q166" s="8">
        <v>151225.64</v>
      </c>
      <c r="R166" s="43">
        <f t="shared" si="4"/>
        <v>0.9731379665379666</v>
      </c>
    </row>
    <row r="167" spans="1:18" ht="19.5" customHeight="1">
      <c r="A167" s="5"/>
      <c r="B167" s="56"/>
      <c r="C167" s="56"/>
      <c r="D167" s="7"/>
      <c r="E167" s="7" t="s">
        <v>69</v>
      </c>
      <c r="F167" s="74" t="s">
        <v>70</v>
      </c>
      <c r="G167" s="74"/>
      <c r="H167" s="85">
        <v>11400</v>
      </c>
      <c r="I167" s="85"/>
      <c r="J167" s="8">
        <v>11400</v>
      </c>
      <c r="K167" s="8">
        <v>0</v>
      </c>
      <c r="L167" s="8">
        <v>540</v>
      </c>
      <c r="M167" s="85">
        <v>0</v>
      </c>
      <c r="N167" s="85"/>
      <c r="O167" s="85">
        <v>11940</v>
      </c>
      <c r="P167" s="85"/>
      <c r="Q167" s="8">
        <v>11795.95</v>
      </c>
      <c r="R167" s="43">
        <f t="shared" si="4"/>
        <v>0.9879355108877722</v>
      </c>
    </row>
    <row r="168" spans="1:18" ht="21.75" customHeight="1">
      <c r="A168" s="5"/>
      <c r="B168" s="56"/>
      <c r="C168" s="56"/>
      <c r="D168" s="7"/>
      <c r="E168" s="7" t="s">
        <v>43</v>
      </c>
      <c r="F168" s="74" t="s">
        <v>44</v>
      </c>
      <c r="G168" s="74"/>
      <c r="H168" s="85">
        <v>23800</v>
      </c>
      <c r="I168" s="85"/>
      <c r="J168" s="8">
        <v>23800</v>
      </c>
      <c r="K168" s="8">
        <v>0</v>
      </c>
      <c r="L168" s="8">
        <v>4000</v>
      </c>
      <c r="M168" s="85">
        <v>0</v>
      </c>
      <c r="N168" s="85"/>
      <c r="O168" s="85">
        <v>27800</v>
      </c>
      <c r="P168" s="85"/>
      <c r="Q168" s="8">
        <v>25932.02</v>
      </c>
      <c r="R168" s="43">
        <f t="shared" si="4"/>
        <v>0.9328064748201439</v>
      </c>
    </row>
    <row r="169" spans="1:18" ht="13.5" customHeight="1">
      <c r="A169" s="5"/>
      <c r="B169" s="56"/>
      <c r="C169" s="56"/>
      <c r="D169" s="7"/>
      <c r="E169" s="7" t="s">
        <v>45</v>
      </c>
      <c r="F169" s="74" t="s">
        <v>46</v>
      </c>
      <c r="G169" s="74"/>
      <c r="H169" s="85">
        <v>4000</v>
      </c>
      <c r="I169" s="85"/>
      <c r="J169" s="8">
        <v>4000</v>
      </c>
      <c r="K169" s="8">
        <v>0</v>
      </c>
      <c r="L169" s="8">
        <v>550</v>
      </c>
      <c r="M169" s="85">
        <v>0</v>
      </c>
      <c r="N169" s="85"/>
      <c r="O169" s="85">
        <v>4550</v>
      </c>
      <c r="P169" s="85"/>
      <c r="Q169" s="8">
        <v>4162.24</v>
      </c>
      <c r="R169" s="43">
        <f t="shared" si="4"/>
        <v>0.9147780219780219</v>
      </c>
    </row>
    <row r="170" spans="1:18" ht="23.25" customHeight="1">
      <c r="A170" s="5"/>
      <c r="B170" s="56"/>
      <c r="C170" s="56"/>
      <c r="D170" s="7"/>
      <c r="E170" s="7" t="s">
        <v>30</v>
      </c>
      <c r="F170" s="74" t="s">
        <v>31</v>
      </c>
      <c r="G170" s="74"/>
      <c r="H170" s="85">
        <v>2400</v>
      </c>
      <c r="I170" s="85"/>
      <c r="J170" s="8">
        <v>2400</v>
      </c>
      <c r="K170" s="8">
        <v>0</v>
      </c>
      <c r="L170" s="8">
        <v>0</v>
      </c>
      <c r="M170" s="85">
        <v>0</v>
      </c>
      <c r="N170" s="85"/>
      <c r="O170" s="85">
        <v>2400</v>
      </c>
      <c r="P170" s="85"/>
      <c r="Q170" s="8">
        <v>1668.98</v>
      </c>
      <c r="R170" s="43">
        <f t="shared" si="4"/>
        <v>0.6954083333333333</v>
      </c>
    </row>
    <row r="171" spans="1:18" ht="21" customHeight="1">
      <c r="A171" s="5"/>
      <c r="B171" s="56"/>
      <c r="C171" s="56"/>
      <c r="D171" s="7"/>
      <c r="E171" s="7" t="s">
        <v>134</v>
      </c>
      <c r="F171" s="74" t="s">
        <v>135</v>
      </c>
      <c r="G171" s="74"/>
      <c r="H171" s="85">
        <v>2400</v>
      </c>
      <c r="I171" s="85"/>
      <c r="J171" s="8">
        <v>2400</v>
      </c>
      <c r="K171" s="8">
        <v>0</v>
      </c>
      <c r="L171" s="8">
        <v>0</v>
      </c>
      <c r="M171" s="85">
        <v>0</v>
      </c>
      <c r="N171" s="85"/>
      <c r="O171" s="85">
        <v>2400</v>
      </c>
      <c r="P171" s="85"/>
      <c r="Q171" s="8">
        <v>1961.15</v>
      </c>
      <c r="R171" s="43">
        <f t="shared" si="4"/>
        <v>0.8171458333333333</v>
      </c>
    </row>
    <row r="172" spans="1:18" ht="13.5" customHeight="1">
      <c r="A172" s="5"/>
      <c r="B172" s="56"/>
      <c r="C172" s="56"/>
      <c r="D172" s="7"/>
      <c r="E172" s="7" t="s">
        <v>73</v>
      </c>
      <c r="F172" s="74" t="s">
        <v>74</v>
      </c>
      <c r="G172" s="74"/>
      <c r="H172" s="85">
        <v>100</v>
      </c>
      <c r="I172" s="85"/>
      <c r="J172" s="8">
        <v>100</v>
      </c>
      <c r="K172" s="8">
        <v>0</v>
      </c>
      <c r="L172" s="8">
        <v>0</v>
      </c>
      <c r="M172" s="85">
        <v>0</v>
      </c>
      <c r="N172" s="85"/>
      <c r="O172" s="85">
        <v>100</v>
      </c>
      <c r="P172" s="85"/>
      <c r="Q172" s="8">
        <v>0</v>
      </c>
      <c r="R172" s="43">
        <f t="shared" si="4"/>
        <v>0</v>
      </c>
    </row>
    <row r="173" spans="1:18" ht="33" customHeight="1">
      <c r="A173" s="5"/>
      <c r="B173" s="56"/>
      <c r="C173" s="56"/>
      <c r="D173" s="7"/>
      <c r="E173" s="7" t="s">
        <v>55</v>
      </c>
      <c r="F173" s="74" t="s">
        <v>56</v>
      </c>
      <c r="G173" s="74"/>
      <c r="H173" s="85">
        <v>7800</v>
      </c>
      <c r="I173" s="85"/>
      <c r="J173" s="8">
        <v>7800</v>
      </c>
      <c r="K173" s="8">
        <v>0</v>
      </c>
      <c r="L173" s="8">
        <v>274.5</v>
      </c>
      <c r="M173" s="85">
        <v>0</v>
      </c>
      <c r="N173" s="85"/>
      <c r="O173" s="85">
        <v>8074.5</v>
      </c>
      <c r="P173" s="85"/>
      <c r="Q173" s="8">
        <v>8074.5</v>
      </c>
      <c r="R173" s="43">
        <f t="shared" si="4"/>
        <v>1</v>
      </c>
    </row>
    <row r="174" spans="1:18" ht="20.25" customHeight="1">
      <c r="A174" s="5"/>
      <c r="B174" s="57"/>
      <c r="C174" s="57"/>
      <c r="D174" s="6" t="s">
        <v>138</v>
      </c>
      <c r="E174" s="6"/>
      <c r="F174" s="58" t="s">
        <v>139</v>
      </c>
      <c r="G174" s="58"/>
      <c r="H174" s="83">
        <f>SUM(H175:I184)</f>
        <v>171880</v>
      </c>
      <c r="I174" s="83"/>
      <c r="J174" s="9">
        <f>SUM(J175:J184)</f>
        <v>171880</v>
      </c>
      <c r="K174" s="9">
        <f>SUM(K175:K184)</f>
        <v>0</v>
      </c>
      <c r="L174" s="9">
        <f>SUM(L175:L184)</f>
        <v>3820</v>
      </c>
      <c r="M174" s="83">
        <f>SUM(M175:N184)</f>
        <v>52876.73</v>
      </c>
      <c r="N174" s="83"/>
      <c r="O174" s="83">
        <f>SUM(O175:P184)</f>
        <v>122823.27</v>
      </c>
      <c r="P174" s="83"/>
      <c r="Q174" s="9">
        <f>SUM(Q175:Q184)</f>
        <v>105721.94</v>
      </c>
      <c r="R174" s="43">
        <f t="shared" si="4"/>
        <v>0.8607647394504315</v>
      </c>
    </row>
    <row r="175" spans="1:18" ht="30" customHeight="1">
      <c r="A175" s="5"/>
      <c r="B175" s="56"/>
      <c r="C175" s="56"/>
      <c r="D175" s="7"/>
      <c r="E175" s="7" t="s">
        <v>140</v>
      </c>
      <c r="F175" s="74" t="s">
        <v>141</v>
      </c>
      <c r="G175" s="74"/>
      <c r="H175" s="85">
        <v>40050</v>
      </c>
      <c r="I175" s="85"/>
      <c r="J175" s="8">
        <v>40050</v>
      </c>
      <c r="K175" s="8">
        <v>0</v>
      </c>
      <c r="L175" s="8">
        <v>0</v>
      </c>
      <c r="M175" s="85">
        <v>26000</v>
      </c>
      <c r="N175" s="85"/>
      <c r="O175" s="85">
        <v>14050</v>
      </c>
      <c r="P175" s="85"/>
      <c r="Q175" s="8">
        <v>12020.45</v>
      </c>
      <c r="R175" s="43">
        <f t="shared" si="4"/>
        <v>0.8555480427046264</v>
      </c>
    </row>
    <row r="176" spans="1:18" ht="36" customHeight="1">
      <c r="A176" s="5"/>
      <c r="B176" s="56"/>
      <c r="C176" s="56"/>
      <c r="D176" s="7"/>
      <c r="E176" s="7" t="s">
        <v>83</v>
      </c>
      <c r="F176" s="74" t="s">
        <v>84</v>
      </c>
      <c r="G176" s="74"/>
      <c r="H176" s="85">
        <v>4950</v>
      </c>
      <c r="I176" s="85"/>
      <c r="J176" s="8">
        <v>4950</v>
      </c>
      <c r="K176" s="8">
        <v>0</v>
      </c>
      <c r="L176" s="8">
        <v>0</v>
      </c>
      <c r="M176" s="85">
        <v>1000</v>
      </c>
      <c r="N176" s="85"/>
      <c r="O176" s="85">
        <v>3950</v>
      </c>
      <c r="P176" s="85"/>
      <c r="Q176" s="8">
        <v>3602.33</v>
      </c>
      <c r="R176" s="43">
        <f t="shared" si="4"/>
        <v>0.9119822784810127</v>
      </c>
    </row>
    <row r="177" spans="1:18" ht="20.25" customHeight="1">
      <c r="A177" s="5"/>
      <c r="B177" s="56"/>
      <c r="C177" s="56"/>
      <c r="D177" s="7"/>
      <c r="E177" s="7" t="s">
        <v>41</v>
      </c>
      <c r="F177" s="74" t="s">
        <v>42</v>
      </c>
      <c r="G177" s="74"/>
      <c r="H177" s="85">
        <v>96000</v>
      </c>
      <c r="I177" s="85"/>
      <c r="J177" s="8">
        <v>96000</v>
      </c>
      <c r="K177" s="8">
        <v>0</v>
      </c>
      <c r="L177" s="8">
        <v>0</v>
      </c>
      <c r="M177" s="85">
        <v>25000</v>
      </c>
      <c r="N177" s="85"/>
      <c r="O177" s="85">
        <v>71000</v>
      </c>
      <c r="P177" s="85"/>
      <c r="Q177" s="8">
        <v>62004.79</v>
      </c>
      <c r="R177" s="43">
        <f t="shared" si="4"/>
        <v>0.8733069014084507</v>
      </c>
    </row>
    <row r="178" spans="1:18" ht="21" customHeight="1">
      <c r="A178" s="5"/>
      <c r="B178" s="56"/>
      <c r="C178" s="56"/>
      <c r="D178" s="7"/>
      <c r="E178" s="7" t="s">
        <v>69</v>
      </c>
      <c r="F178" s="74" t="s">
        <v>70</v>
      </c>
      <c r="G178" s="74"/>
      <c r="H178" s="85">
        <v>3500</v>
      </c>
      <c r="I178" s="85"/>
      <c r="J178" s="8">
        <v>3500</v>
      </c>
      <c r="K178" s="8">
        <v>0</v>
      </c>
      <c r="L178" s="8">
        <v>320</v>
      </c>
      <c r="M178" s="85">
        <v>0</v>
      </c>
      <c r="N178" s="85"/>
      <c r="O178" s="85">
        <v>3820</v>
      </c>
      <c r="P178" s="85"/>
      <c r="Q178" s="8">
        <v>3816.25</v>
      </c>
      <c r="R178" s="43">
        <f t="shared" si="4"/>
        <v>0.9990183246073299</v>
      </c>
    </row>
    <row r="179" spans="1:18" ht="27.75" customHeight="1">
      <c r="A179" s="5"/>
      <c r="B179" s="56"/>
      <c r="C179" s="56"/>
      <c r="D179" s="7"/>
      <c r="E179" s="7" t="s">
        <v>43</v>
      </c>
      <c r="F179" s="74" t="s">
        <v>44</v>
      </c>
      <c r="G179" s="74"/>
      <c r="H179" s="85">
        <v>15900</v>
      </c>
      <c r="I179" s="85"/>
      <c r="J179" s="8">
        <v>15900</v>
      </c>
      <c r="K179" s="8">
        <v>0</v>
      </c>
      <c r="L179" s="8">
        <v>0</v>
      </c>
      <c r="M179" s="85">
        <v>0</v>
      </c>
      <c r="N179" s="85"/>
      <c r="O179" s="85">
        <v>15900</v>
      </c>
      <c r="P179" s="85"/>
      <c r="Q179" s="8">
        <v>10939.18</v>
      </c>
      <c r="R179" s="43">
        <f t="shared" si="4"/>
        <v>0.6879987421383648</v>
      </c>
    </row>
    <row r="180" spans="1:18" ht="13.5" customHeight="1">
      <c r="A180" s="5"/>
      <c r="B180" s="56"/>
      <c r="C180" s="56"/>
      <c r="D180" s="7"/>
      <c r="E180" s="7" t="s">
        <v>45</v>
      </c>
      <c r="F180" s="74" t="s">
        <v>46</v>
      </c>
      <c r="G180" s="74"/>
      <c r="H180" s="85">
        <v>2600</v>
      </c>
      <c r="I180" s="85"/>
      <c r="J180" s="8">
        <v>2600</v>
      </c>
      <c r="K180" s="8">
        <v>0</v>
      </c>
      <c r="L180" s="8">
        <v>0</v>
      </c>
      <c r="M180" s="85">
        <v>400</v>
      </c>
      <c r="N180" s="85"/>
      <c r="O180" s="85">
        <v>2200</v>
      </c>
      <c r="P180" s="85"/>
      <c r="Q180" s="8">
        <v>1825.61</v>
      </c>
      <c r="R180" s="43">
        <f t="shared" si="4"/>
        <v>0.8298227272727272</v>
      </c>
    </row>
    <row r="181" spans="1:18" ht="25.5" customHeight="1">
      <c r="A181" s="5"/>
      <c r="B181" s="56"/>
      <c r="C181" s="56"/>
      <c r="D181" s="7"/>
      <c r="E181" s="7" t="s">
        <v>30</v>
      </c>
      <c r="F181" s="74" t="s">
        <v>31</v>
      </c>
      <c r="G181" s="74"/>
      <c r="H181" s="85">
        <v>1500</v>
      </c>
      <c r="I181" s="85"/>
      <c r="J181" s="8">
        <v>1500</v>
      </c>
      <c r="K181" s="8">
        <v>0</v>
      </c>
      <c r="L181" s="8">
        <v>3500</v>
      </c>
      <c r="M181" s="85">
        <v>0</v>
      </c>
      <c r="N181" s="85"/>
      <c r="O181" s="85">
        <v>5000</v>
      </c>
      <c r="P181" s="85"/>
      <c r="Q181" s="8">
        <v>4995.48</v>
      </c>
      <c r="R181" s="43">
        <f t="shared" si="4"/>
        <v>0.9990959999999999</v>
      </c>
    </row>
    <row r="182" spans="1:18" ht="24.75" customHeight="1">
      <c r="A182" s="5"/>
      <c r="B182" s="56"/>
      <c r="C182" s="56"/>
      <c r="D182" s="7"/>
      <c r="E182" s="7" t="s">
        <v>134</v>
      </c>
      <c r="F182" s="74" t="s">
        <v>135</v>
      </c>
      <c r="G182" s="74"/>
      <c r="H182" s="85">
        <v>500</v>
      </c>
      <c r="I182" s="85"/>
      <c r="J182" s="8">
        <v>500</v>
      </c>
      <c r="K182" s="8">
        <v>0</v>
      </c>
      <c r="L182" s="8">
        <v>0</v>
      </c>
      <c r="M182" s="85">
        <v>0</v>
      </c>
      <c r="N182" s="85"/>
      <c r="O182" s="85">
        <v>500</v>
      </c>
      <c r="P182" s="85"/>
      <c r="Q182" s="8">
        <v>161.48</v>
      </c>
      <c r="R182" s="43">
        <f t="shared" si="4"/>
        <v>0.32295999999999997</v>
      </c>
    </row>
    <row r="183" spans="1:18" ht="13.5" customHeight="1">
      <c r="A183" s="5"/>
      <c r="B183" s="56"/>
      <c r="C183" s="56"/>
      <c r="D183" s="7"/>
      <c r="E183" s="7" t="s">
        <v>73</v>
      </c>
      <c r="F183" s="74" t="s">
        <v>74</v>
      </c>
      <c r="G183" s="74"/>
      <c r="H183" s="85">
        <v>100</v>
      </c>
      <c r="I183" s="85"/>
      <c r="J183" s="8">
        <v>100</v>
      </c>
      <c r="K183" s="8">
        <v>0</v>
      </c>
      <c r="L183" s="8">
        <v>0</v>
      </c>
      <c r="M183" s="85">
        <v>0</v>
      </c>
      <c r="N183" s="85"/>
      <c r="O183" s="85">
        <v>100</v>
      </c>
      <c r="P183" s="85"/>
      <c r="Q183" s="8">
        <v>53.1</v>
      </c>
      <c r="R183" s="43">
        <f t="shared" si="4"/>
        <v>0.531</v>
      </c>
    </row>
    <row r="184" spans="1:18" ht="23.25" customHeight="1">
      <c r="A184" s="5"/>
      <c r="B184" s="56"/>
      <c r="C184" s="56"/>
      <c r="D184" s="7"/>
      <c r="E184" s="7" t="s">
        <v>55</v>
      </c>
      <c r="F184" s="74" t="s">
        <v>56</v>
      </c>
      <c r="G184" s="74"/>
      <c r="H184" s="85">
        <v>6780</v>
      </c>
      <c r="I184" s="85"/>
      <c r="J184" s="8">
        <v>6780</v>
      </c>
      <c r="K184" s="8">
        <v>0</v>
      </c>
      <c r="L184" s="8">
        <v>0</v>
      </c>
      <c r="M184" s="85">
        <v>476.73</v>
      </c>
      <c r="N184" s="85"/>
      <c r="O184" s="85">
        <v>6303.27</v>
      </c>
      <c r="P184" s="85"/>
      <c r="Q184" s="8">
        <v>6303.27</v>
      </c>
      <c r="R184" s="43">
        <f t="shared" si="4"/>
        <v>1</v>
      </c>
    </row>
    <row r="185" spans="1:18" ht="13.5" customHeight="1">
      <c r="A185" s="5"/>
      <c r="B185" s="57"/>
      <c r="C185" s="57"/>
      <c r="D185" s="6" t="s">
        <v>142</v>
      </c>
      <c r="E185" s="6"/>
      <c r="F185" s="58" t="s">
        <v>143</v>
      </c>
      <c r="G185" s="58"/>
      <c r="H185" s="83">
        <f>SUM(H186:I201)</f>
        <v>969512</v>
      </c>
      <c r="I185" s="83"/>
      <c r="J185" s="9">
        <f>SUM(J186:J201)</f>
        <v>969512</v>
      </c>
      <c r="K185" s="9">
        <f>SUM(K186:K201)</f>
        <v>0</v>
      </c>
      <c r="L185" s="9">
        <f>SUM(L186:L201)</f>
        <v>7961.8099999999995</v>
      </c>
      <c r="M185" s="83">
        <f>SUM(M186:N201)</f>
        <v>4700</v>
      </c>
      <c r="N185" s="83"/>
      <c r="O185" s="83">
        <f>SUM(O186:P201)</f>
        <v>972773.81</v>
      </c>
      <c r="P185" s="83"/>
      <c r="Q185" s="9">
        <f>SUM(Q186:Q201)</f>
        <v>918132.26</v>
      </c>
      <c r="R185" s="43">
        <f t="shared" si="4"/>
        <v>0.9438291312550858</v>
      </c>
    </row>
    <row r="186" spans="1:18" ht="38.25" customHeight="1">
      <c r="A186" s="5"/>
      <c r="B186" s="56"/>
      <c r="C186" s="56"/>
      <c r="D186" s="7"/>
      <c r="E186" s="7" t="s">
        <v>83</v>
      </c>
      <c r="F186" s="74" t="s">
        <v>84</v>
      </c>
      <c r="G186" s="74"/>
      <c r="H186" s="85">
        <v>43000</v>
      </c>
      <c r="I186" s="85"/>
      <c r="J186" s="8">
        <v>43000</v>
      </c>
      <c r="K186" s="8">
        <v>0</v>
      </c>
      <c r="L186" s="8">
        <v>0</v>
      </c>
      <c r="M186" s="85">
        <v>0</v>
      </c>
      <c r="N186" s="85"/>
      <c r="O186" s="85">
        <v>43000</v>
      </c>
      <c r="P186" s="85"/>
      <c r="Q186" s="8">
        <v>39820.85</v>
      </c>
      <c r="R186" s="43">
        <f t="shared" si="4"/>
        <v>0.9260662790697675</v>
      </c>
    </row>
    <row r="187" spans="1:18" ht="24.75" customHeight="1">
      <c r="A187" s="5"/>
      <c r="B187" s="56"/>
      <c r="C187" s="56"/>
      <c r="D187" s="7"/>
      <c r="E187" s="7" t="s">
        <v>41</v>
      </c>
      <c r="F187" s="74" t="s">
        <v>42</v>
      </c>
      <c r="G187" s="74"/>
      <c r="H187" s="85">
        <v>639000</v>
      </c>
      <c r="I187" s="85"/>
      <c r="J187" s="8">
        <v>639000</v>
      </c>
      <c r="K187" s="8">
        <v>0</v>
      </c>
      <c r="L187" s="8">
        <v>0</v>
      </c>
      <c r="M187" s="85">
        <v>0</v>
      </c>
      <c r="N187" s="85"/>
      <c r="O187" s="85">
        <v>639000</v>
      </c>
      <c r="P187" s="85"/>
      <c r="Q187" s="8">
        <v>623454.73</v>
      </c>
      <c r="R187" s="43">
        <f t="shared" si="4"/>
        <v>0.975672503912363</v>
      </c>
    </row>
    <row r="188" spans="1:18" ht="24" customHeight="1">
      <c r="A188" s="5"/>
      <c r="B188" s="56"/>
      <c r="C188" s="56"/>
      <c r="D188" s="7"/>
      <c r="E188" s="7" t="s">
        <v>69</v>
      </c>
      <c r="F188" s="74" t="s">
        <v>70</v>
      </c>
      <c r="G188" s="74"/>
      <c r="H188" s="85">
        <v>51500</v>
      </c>
      <c r="I188" s="85"/>
      <c r="J188" s="8">
        <v>51500</v>
      </c>
      <c r="K188" s="8">
        <v>0</v>
      </c>
      <c r="L188" s="8">
        <v>0</v>
      </c>
      <c r="M188" s="85">
        <v>0</v>
      </c>
      <c r="N188" s="85"/>
      <c r="O188" s="85">
        <v>51500</v>
      </c>
      <c r="P188" s="85"/>
      <c r="Q188" s="8">
        <v>50126.51</v>
      </c>
      <c r="R188" s="43">
        <f t="shared" si="4"/>
        <v>0.973330291262136</v>
      </c>
    </row>
    <row r="189" spans="1:18" ht="20.25" customHeight="1">
      <c r="A189" s="5"/>
      <c r="B189" s="56"/>
      <c r="C189" s="56"/>
      <c r="D189" s="7"/>
      <c r="E189" s="7" t="s">
        <v>43</v>
      </c>
      <c r="F189" s="74" t="s">
        <v>44</v>
      </c>
      <c r="G189" s="74"/>
      <c r="H189" s="85">
        <v>105000</v>
      </c>
      <c r="I189" s="85"/>
      <c r="J189" s="8">
        <v>105000</v>
      </c>
      <c r="K189" s="8">
        <v>0</v>
      </c>
      <c r="L189" s="8">
        <v>0</v>
      </c>
      <c r="M189" s="85">
        <v>0</v>
      </c>
      <c r="N189" s="85"/>
      <c r="O189" s="85">
        <v>105000</v>
      </c>
      <c r="P189" s="85"/>
      <c r="Q189" s="8">
        <v>98789.54</v>
      </c>
      <c r="R189" s="43">
        <f t="shared" si="4"/>
        <v>0.9408527619047619</v>
      </c>
    </row>
    <row r="190" spans="1:18" ht="13.5" customHeight="1">
      <c r="A190" s="5"/>
      <c r="B190" s="56"/>
      <c r="C190" s="56"/>
      <c r="D190" s="7"/>
      <c r="E190" s="7" t="s">
        <v>45</v>
      </c>
      <c r="F190" s="74" t="s">
        <v>46</v>
      </c>
      <c r="G190" s="74"/>
      <c r="H190" s="85">
        <v>17000</v>
      </c>
      <c r="I190" s="85"/>
      <c r="J190" s="8">
        <v>17000</v>
      </c>
      <c r="K190" s="8">
        <v>0</v>
      </c>
      <c r="L190" s="8">
        <v>0</v>
      </c>
      <c r="M190" s="85">
        <v>0</v>
      </c>
      <c r="N190" s="85"/>
      <c r="O190" s="85">
        <v>17000</v>
      </c>
      <c r="P190" s="85"/>
      <c r="Q190" s="8">
        <v>14379.49</v>
      </c>
      <c r="R190" s="43">
        <f t="shared" si="4"/>
        <v>0.8458523529411764</v>
      </c>
    </row>
    <row r="191" spans="1:18" ht="13.5" customHeight="1">
      <c r="A191" s="5"/>
      <c r="B191" s="56"/>
      <c r="C191" s="56"/>
      <c r="D191" s="7"/>
      <c r="E191" s="7" t="s">
        <v>49</v>
      </c>
      <c r="F191" s="74" t="s">
        <v>50</v>
      </c>
      <c r="G191" s="74"/>
      <c r="H191" s="85">
        <v>2720</v>
      </c>
      <c r="I191" s="85"/>
      <c r="J191" s="8">
        <v>2720</v>
      </c>
      <c r="K191" s="8">
        <v>0</v>
      </c>
      <c r="L191" s="8">
        <v>2000</v>
      </c>
      <c r="M191" s="85">
        <v>0</v>
      </c>
      <c r="N191" s="85"/>
      <c r="O191" s="85">
        <v>4720</v>
      </c>
      <c r="P191" s="85"/>
      <c r="Q191" s="8">
        <v>2769.8</v>
      </c>
      <c r="R191" s="43">
        <f t="shared" si="4"/>
        <v>0.5868220338983051</v>
      </c>
    </row>
    <row r="192" spans="1:18" ht="27" customHeight="1">
      <c r="A192" s="5"/>
      <c r="B192" s="56"/>
      <c r="C192" s="56"/>
      <c r="D192" s="7"/>
      <c r="E192" s="7" t="s">
        <v>30</v>
      </c>
      <c r="F192" s="74" t="s">
        <v>31</v>
      </c>
      <c r="G192" s="74"/>
      <c r="H192" s="85">
        <v>35000</v>
      </c>
      <c r="I192" s="85"/>
      <c r="J192" s="8">
        <v>35000</v>
      </c>
      <c r="K192" s="8">
        <v>0</v>
      </c>
      <c r="L192" s="8">
        <v>0</v>
      </c>
      <c r="M192" s="85">
        <v>3412</v>
      </c>
      <c r="N192" s="85"/>
      <c r="O192" s="85">
        <v>31588</v>
      </c>
      <c r="P192" s="85"/>
      <c r="Q192" s="8">
        <v>16673.04</v>
      </c>
      <c r="R192" s="43">
        <f t="shared" si="4"/>
        <v>0.5278282892237559</v>
      </c>
    </row>
    <row r="193" spans="1:18" ht="28.5" customHeight="1">
      <c r="A193" s="5"/>
      <c r="B193" s="56"/>
      <c r="C193" s="56"/>
      <c r="D193" s="7"/>
      <c r="E193" s="7" t="s">
        <v>134</v>
      </c>
      <c r="F193" s="74" t="s">
        <v>135</v>
      </c>
      <c r="G193" s="74"/>
      <c r="H193" s="85">
        <v>4500</v>
      </c>
      <c r="I193" s="85"/>
      <c r="J193" s="8">
        <v>4500</v>
      </c>
      <c r="K193" s="8">
        <v>0</v>
      </c>
      <c r="L193" s="8">
        <v>0</v>
      </c>
      <c r="M193" s="85">
        <v>0</v>
      </c>
      <c r="N193" s="85"/>
      <c r="O193" s="85">
        <v>4500</v>
      </c>
      <c r="P193" s="85"/>
      <c r="Q193" s="8">
        <v>2125.62</v>
      </c>
      <c r="R193" s="43">
        <f t="shared" si="4"/>
        <v>0.47236</v>
      </c>
    </row>
    <row r="194" spans="1:18" ht="13.5" customHeight="1">
      <c r="A194" s="5"/>
      <c r="B194" s="56"/>
      <c r="C194" s="56"/>
      <c r="D194" s="7"/>
      <c r="E194" s="7" t="s">
        <v>85</v>
      </c>
      <c r="F194" s="74" t="s">
        <v>86</v>
      </c>
      <c r="G194" s="74"/>
      <c r="H194" s="85">
        <v>18500</v>
      </c>
      <c r="I194" s="85"/>
      <c r="J194" s="8">
        <v>18500</v>
      </c>
      <c r="K194" s="8">
        <v>0</v>
      </c>
      <c r="L194" s="8">
        <v>4000</v>
      </c>
      <c r="M194" s="85">
        <v>0</v>
      </c>
      <c r="N194" s="85"/>
      <c r="O194" s="85">
        <v>22500</v>
      </c>
      <c r="P194" s="85"/>
      <c r="Q194" s="8">
        <v>18665.01</v>
      </c>
      <c r="R194" s="43">
        <f t="shared" si="4"/>
        <v>0.829556</v>
      </c>
    </row>
    <row r="195" spans="1:18" ht="13.5" customHeight="1">
      <c r="A195" s="5"/>
      <c r="B195" s="56"/>
      <c r="C195" s="56"/>
      <c r="D195" s="7"/>
      <c r="E195" s="7" t="s">
        <v>51</v>
      </c>
      <c r="F195" s="74" t="s">
        <v>52</v>
      </c>
      <c r="G195" s="74"/>
      <c r="H195" s="85">
        <v>10000</v>
      </c>
      <c r="I195" s="85"/>
      <c r="J195" s="8">
        <v>10000</v>
      </c>
      <c r="K195" s="8">
        <v>0</v>
      </c>
      <c r="L195" s="8">
        <v>600</v>
      </c>
      <c r="M195" s="85">
        <v>0</v>
      </c>
      <c r="N195" s="85"/>
      <c r="O195" s="85">
        <v>10600</v>
      </c>
      <c r="P195" s="85"/>
      <c r="Q195" s="8">
        <v>9759.08</v>
      </c>
      <c r="R195" s="43">
        <f t="shared" si="4"/>
        <v>0.9206679245283019</v>
      </c>
    </row>
    <row r="196" spans="1:18" ht="28.5" customHeight="1">
      <c r="A196" s="5"/>
      <c r="B196" s="56"/>
      <c r="C196" s="56"/>
      <c r="D196" s="7"/>
      <c r="E196" s="7" t="s">
        <v>87</v>
      </c>
      <c r="F196" s="74" t="s">
        <v>88</v>
      </c>
      <c r="G196" s="74"/>
      <c r="H196" s="85">
        <v>1400</v>
      </c>
      <c r="I196" s="85"/>
      <c r="J196" s="8">
        <v>1400</v>
      </c>
      <c r="K196" s="8">
        <v>0</v>
      </c>
      <c r="L196" s="8">
        <v>100</v>
      </c>
      <c r="M196" s="85">
        <v>0</v>
      </c>
      <c r="N196" s="85"/>
      <c r="O196" s="85">
        <v>1500</v>
      </c>
      <c r="P196" s="85"/>
      <c r="Q196" s="8">
        <v>1435.75</v>
      </c>
      <c r="R196" s="43">
        <f t="shared" si="4"/>
        <v>0.9571666666666667</v>
      </c>
    </row>
    <row r="197" spans="1:18" ht="31.5" customHeight="1">
      <c r="A197" s="5"/>
      <c r="B197" s="56"/>
      <c r="C197" s="56"/>
      <c r="D197" s="7"/>
      <c r="E197" s="7" t="s">
        <v>91</v>
      </c>
      <c r="F197" s="74" t="s">
        <v>92</v>
      </c>
      <c r="G197" s="74"/>
      <c r="H197" s="85">
        <v>2200</v>
      </c>
      <c r="I197" s="85"/>
      <c r="J197" s="8">
        <v>2200</v>
      </c>
      <c r="K197" s="8">
        <v>0</v>
      </c>
      <c r="L197" s="8">
        <v>0</v>
      </c>
      <c r="M197" s="85">
        <v>0</v>
      </c>
      <c r="N197" s="85"/>
      <c r="O197" s="85">
        <v>2200</v>
      </c>
      <c r="P197" s="85"/>
      <c r="Q197" s="8">
        <v>1290.07</v>
      </c>
      <c r="R197" s="43">
        <f t="shared" si="4"/>
        <v>0.5863954545454545</v>
      </c>
    </row>
    <row r="198" spans="1:18" ht="13.5" customHeight="1">
      <c r="A198" s="5"/>
      <c r="B198" s="56"/>
      <c r="C198" s="56"/>
      <c r="D198" s="7"/>
      <c r="E198" s="7" t="s">
        <v>73</v>
      </c>
      <c r="F198" s="74" t="s">
        <v>74</v>
      </c>
      <c r="G198" s="74"/>
      <c r="H198" s="85">
        <v>1000</v>
      </c>
      <c r="I198" s="85"/>
      <c r="J198" s="8">
        <v>1000</v>
      </c>
      <c r="K198" s="8">
        <v>0</v>
      </c>
      <c r="L198" s="8">
        <v>0</v>
      </c>
      <c r="M198" s="85">
        <v>0</v>
      </c>
      <c r="N198" s="85"/>
      <c r="O198" s="85">
        <v>1000</v>
      </c>
      <c r="P198" s="85"/>
      <c r="Q198" s="8">
        <v>409.4</v>
      </c>
      <c r="R198" s="43">
        <f t="shared" si="4"/>
        <v>0.4094</v>
      </c>
    </row>
    <row r="199" spans="1:18" ht="13.5" customHeight="1">
      <c r="A199" s="5"/>
      <c r="B199" s="56"/>
      <c r="C199" s="56"/>
      <c r="D199" s="7"/>
      <c r="E199" s="7" t="s">
        <v>53</v>
      </c>
      <c r="F199" s="74" t="s">
        <v>54</v>
      </c>
      <c r="G199" s="74"/>
      <c r="H199" s="85">
        <v>2500</v>
      </c>
      <c r="I199" s="85"/>
      <c r="J199" s="8">
        <v>2500</v>
      </c>
      <c r="K199" s="8">
        <v>0</v>
      </c>
      <c r="L199" s="8">
        <v>0</v>
      </c>
      <c r="M199" s="85">
        <v>1288</v>
      </c>
      <c r="N199" s="85"/>
      <c r="O199" s="85">
        <v>1212</v>
      </c>
      <c r="P199" s="85"/>
      <c r="Q199" s="8">
        <v>1212</v>
      </c>
      <c r="R199" s="43">
        <f t="shared" si="4"/>
        <v>1</v>
      </c>
    </row>
    <row r="200" spans="1:18" ht="33.75" customHeight="1">
      <c r="A200" s="5"/>
      <c r="B200" s="56"/>
      <c r="C200" s="56"/>
      <c r="D200" s="7"/>
      <c r="E200" s="7" t="s">
        <v>55</v>
      </c>
      <c r="F200" s="74" t="s">
        <v>56</v>
      </c>
      <c r="G200" s="74"/>
      <c r="H200" s="85">
        <v>35392</v>
      </c>
      <c r="I200" s="85"/>
      <c r="J200" s="8">
        <v>35392</v>
      </c>
      <c r="K200" s="8">
        <v>0</v>
      </c>
      <c r="L200" s="8">
        <v>1261.81</v>
      </c>
      <c r="M200" s="85">
        <v>0</v>
      </c>
      <c r="N200" s="85"/>
      <c r="O200" s="85">
        <v>36653.81</v>
      </c>
      <c r="P200" s="85"/>
      <c r="Q200" s="8">
        <v>36653.81</v>
      </c>
      <c r="R200" s="43">
        <f t="shared" si="4"/>
        <v>1</v>
      </c>
    </row>
    <row r="201" spans="1:18" ht="38.25" customHeight="1">
      <c r="A201" s="5"/>
      <c r="B201" s="56"/>
      <c r="C201" s="56"/>
      <c r="D201" s="7"/>
      <c r="E201" s="7" t="s">
        <v>93</v>
      </c>
      <c r="F201" s="74" t="s">
        <v>94</v>
      </c>
      <c r="G201" s="74"/>
      <c r="H201" s="85">
        <v>800</v>
      </c>
      <c r="I201" s="85"/>
      <c r="J201" s="8">
        <v>800</v>
      </c>
      <c r="K201" s="8">
        <v>0</v>
      </c>
      <c r="L201" s="8">
        <v>0</v>
      </c>
      <c r="M201" s="85">
        <v>0</v>
      </c>
      <c r="N201" s="85"/>
      <c r="O201" s="85">
        <v>800</v>
      </c>
      <c r="P201" s="85"/>
      <c r="Q201" s="8">
        <v>567.56</v>
      </c>
      <c r="R201" s="43">
        <f t="shared" si="4"/>
        <v>0.7094499999999999</v>
      </c>
    </row>
    <row r="202" spans="1:18" ht="13.5" customHeight="1">
      <c r="A202" s="5"/>
      <c r="B202" s="57"/>
      <c r="C202" s="57"/>
      <c r="D202" s="6" t="s">
        <v>144</v>
      </c>
      <c r="E202" s="6"/>
      <c r="F202" s="58" t="s">
        <v>145</v>
      </c>
      <c r="G202" s="58"/>
      <c r="H202" s="83">
        <f>SUM(H203:I215)</f>
        <v>612842</v>
      </c>
      <c r="I202" s="83"/>
      <c r="J202" s="9">
        <f>SUM(J203:J215)</f>
        <v>382842</v>
      </c>
      <c r="K202" s="9">
        <f>SUM(K203:K215)</f>
        <v>230000</v>
      </c>
      <c r="L202" s="9">
        <f>SUM(L203:L215)</f>
        <v>5706.38</v>
      </c>
      <c r="M202" s="83">
        <f>SUM(M203:N215)</f>
        <v>187500</v>
      </c>
      <c r="N202" s="83"/>
      <c r="O202" s="83">
        <f>SUM(O203:P215)</f>
        <v>431048.38</v>
      </c>
      <c r="P202" s="83"/>
      <c r="Q202" s="9">
        <f>SUM(Q203:Q215)</f>
        <v>387222.79000000004</v>
      </c>
      <c r="R202" s="43">
        <f t="shared" si="4"/>
        <v>0.8983279092708806</v>
      </c>
    </row>
    <row r="203" spans="1:18" ht="25.5" customHeight="1">
      <c r="A203" s="5"/>
      <c r="B203" s="56"/>
      <c r="C203" s="56"/>
      <c r="D203" s="7"/>
      <c r="E203" s="7" t="s">
        <v>41</v>
      </c>
      <c r="F203" s="74" t="s">
        <v>42</v>
      </c>
      <c r="G203" s="74"/>
      <c r="H203" s="85">
        <v>149320</v>
      </c>
      <c r="I203" s="85"/>
      <c r="J203" s="8">
        <v>149320</v>
      </c>
      <c r="K203" s="8">
        <v>0</v>
      </c>
      <c r="L203" s="8">
        <v>0</v>
      </c>
      <c r="M203" s="85">
        <v>0</v>
      </c>
      <c r="N203" s="85"/>
      <c r="O203" s="85">
        <v>149320</v>
      </c>
      <c r="P203" s="85"/>
      <c r="Q203" s="8">
        <v>130495.35</v>
      </c>
      <c r="R203" s="43">
        <f t="shared" si="4"/>
        <v>0.8739308197160461</v>
      </c>
    </row>
    <row r="204" spans="1:18" ht="22.5" customHeight="1">
      <c r="A204" s="5"/>
      <c r="B204" s="56"/>
      <c r="C204" s="56"/>
      <c r="D204" s="7"/>
      <c r="E204" s="7" t="s">
        <v>69</v>
      </c>
      <c r="F204" s="74" t="s">
        <v>70</v>
      </c>
      <c r="G204" s="74"/>
      <c r="H204" s="85">
        <v>11443</v>
      </c>
      <c r="I204" s="85"/>
      <c r="J204" s="8">
        <v>11443</v>
      </c>
      <c r="K204" s="8">
        <v>0</v>
      </c>
      <c r="L204" s="8">
        <v>0</v>
      </c>
      <c r="M204" s="85">
        <v>0</v>
      </c>
      <c r="N204" s="85"/>
      <c r="O204" s="85">
        <v>11443</v>
      </c>
      <c r="P204" s="85"/>
      <c r="Q204" s="8">
        <v>11442.67</v>
      </c>
      <c r="R204" s="43">
        <f aca="true" t="shared" si="6" ref="R204:R267">Q204/O204*100%</f>
        <v>0.9999711614087214</v>
      </c>
    </row>
    <row r="205" spans="1:18" ht="18.75" customHeight="1">
      <c r="A205" s="5"/>
      <c r="B205" s="56"/>
      <c r="C205" s="56"/>
      <c r="D205" s="7"/>
      <c r="E205" s="7" t="s">
        <v>43</v>
      </c>
      <c r="F205" s="74" t="s">
        <v>44</v>
      </c>
      <c r="G205" s="74"/>
      <c r="H205" s="85">
        <v>24545</v>
      </c>
      <c r="I205" s="85"/>
      <c r="J205" s="8">
        <v>24545</v>
      </c>
      <c r="K205" s="8">
        <v>0</v>
      </c>
      <c r="L205" s="8">
        <v>1000</v>
      </c>
      <c r="M205" s="85">
        <v>0</v>
      </c>
      <c r="N205" s="85"/>
      <c r="O205" s="85">
        <v>25545</v>
      </c>
      <c r="P205" s="85"/>
      <c r="Q205" s="8">
        <v>22598.9</v>
      </c>
      <c r="R205" s="43">
        <f t="shared" si="6"/>
        <v>0.8846701898610296</v>
      </c>
    </row>
    <row r="206" spans="1:18" ht="13.5" customHeight="1">
      <c r="A206" s="5"/>
      <c r="B206" s="56"/>
      <c r="C206" s="56"/>
      <c r="D206" s="7"/>
      <c r="E206" s="7" t="s">
        <v>45</v>
      </c>
      <c r="F206" s="74" t="s">
        <v>46</v>
      </c>
      <c r="G206" s="74"/>
      <c r="H206" s="85">
        <v>3865</v>
      </c>
      <c r="I206" s="85"/>
      <c r="J206" s="8">
        <v>3865</v>
      </c>
      <c r="K206" s="8">
        <v>0</v>
      </c>
      <c r="L206" s="8">
        <v>0</v>
      </c>
      <c r="M206" s="85">
        <v>0</v>
      </c>
      <c r="N206" s="85"/>
      <c r="O206" s="85">
        <v>3865</v>
      </c>
      <c r="P206" s="85"/>
      <c r="Q206" s="8">
        <v>3383.96</v>
      </c>
      <c r="R206" s="43">
        <f t="shared" si="6"/>
        <v>0.8755394566623544</v>
      </c>
    </row>
    <row r="207" spans="1:18" ht="32.25" customHeight="1">
      <c r="A207" s="5"/>
      <c r="B207" s="56"/>
      <c r="C207" s="56"/>
      <c r="D207" s="7"/>
      <c r="E207" s="7" t="s">
        <v>47</v>
      </c>
      <c r="F207" s="74" t="s">
        <v>48</v>
      </c>
      <c r="G207" s="74"/>
      <c r="H207" s="85">
        <v>4920</v>
      </c>
      <c r="I207" s="85"/>
      <c r="J207" s="8">
        <v>4920</v>
      </c>
      <c r="K207" s="8">
        <v>0</v>
      </c>
      <c r="L207" s="8">
        <v>10</v>
      </c>
      <c r="M207" s="85">
        <v>0</v>
      </c>
      <c r="N207" s="85"/>
      <c r="O207" s="85">
        <v>4930</v>
      </c>
      <c r="P207" s="85"/>
      <c r="Q207" s="8">
        <v>4929.23</v>
      </c>
      <c r="R207" s="43">
        <f t="shared" si="6"/>
        <v>0.9998438133874239</v>
      </c>
    </row>
    <row r="208" spans="1:18" ht="13.5" customHeight="1">
      <c r="A208" s="5"/>
      <c r="B208" s="56"/>
      <c r="C208" s="56"/>
      <c r="D208" s="7"/>
      <c r="E208" s="7" t="s">
        <v>49</v>
      </c>
      <c r="F208" s="74" t="s">
        <v>50</v>
      </c>
      <c r="G208" s="74"/>
      <c r="H208" s="85">
        <v>2000</v>
      </c>
      <c r="I208" s="85"/>
      <c r="J208" s="8">
        <v>2000</v>
      </c>
      <c r="K208" s="8">
        <v>0</v>
      </c>
      <c r="L208" s="8">
        <v>0</v>
      </c>
      <c r="M208" s="85">
        <v>2000</v>
      </c>
      <c r="N208" s="85"/>
      <c r="O208" s="85">
        <v>0</v>
      </c>
      <c r="P208" s="85"/>
      <c r="Q208" s="8">
        <v>0</v>
      </c>
      <c r="R208" s="43" t="e">
        <f t="shared" si="6"/>
        <v>#DIV/0!</v>
      </c>
    </row>
    <row r="209" spans="1:18" ht="24" customHeight="1">
      <c r="A209" s="5"/>
      <c r="B209" s="56"/>
      <c r="C209" s="56"/>
      <c r="D209" s="7"/>
      <c r="E209" s="7" t="s">
        <v>30</v>
      </c>
      <c r="F209" s="74" t="s">
        <v>31</v>
      </c>
      <c r="G209" s="74"/>
      <c r="H209" s="85">
        <v>120000</v>
      </c>
      <c r="I209" s="85"/>
      <c r="J209" s="8">
        <v>120000</v>
      </c>
      <c r="K209" s="8">
        <v>0</v>
      </c>
      <c r="L209" s="8">
        <v>2196.38</v>
      </c>
      <c r="M209" s="85">
        <v>0</v>
      </c>
      <c r="N209" s="85"/>
      <c r="O209" s="85">
        <v>122196.38</v>
      </c>
      <c r="P209" s="85"/>
      <c r="Q209" s="8">
        <v>109020.3</v>
      </c>
      <c r="R209" s="43">
        <f t="shared" si="6"/>
        <v>0.8921729105232086</v>
      </c>
    </row>
    <row r="210" spans="1:18" ht="13.5" customHeight="1">
      <c r="A210" s="5"/>
      <c r="B210" s="56"/>
      <c r="C210" s="56"/>
      <c r="D210" s="7"/>
      <c r="E210" s="7" t="s">
        <v>51</v>
      </c>
      <c r="F210" s="74" t="s">
        <v>52</v>
      </c>
      <c r="G210" s="74"/>
      <c r="H210" s="85">
        <v>30000</v>
      </c>
      <c r="I210" s="85"/>
      <c r="J210" s="8">
        <v>30000</v>
      </c>
      <c r="K210" s="8">
        <v>0</v>
      </c>
      <c r="L210" s="8">
        <v>0</v>
      </c>
      <c r="M210" s="85">
        <v>0</v>
      </c>
      <c r="N210" s="85"/>
      <c r="O210" s="85">
        <v>30000</v>
      </c>
      <c r="P210" s="85"/>
      <c r="Q210" s="8">
        <v>27486.88</v>
      </c>
      <c r="R210" s="43">
        <f t="shared" si="6"/>
        <v>0.9162293333333333</v>
      </c>
    </row>
    <row r="211" spans="1:18" ht="13.5" customHeight="1">
      <c r="A211" s="5"/>
      <c r="B211" s="56"/>
      <c r="C211" s="56"/>
      <c r="D211" s="7"/>
      <c r="E211" s="7" t="s">
        <v>73</v>
      </c>
      <c r="F211" s="74" t="s">
        <v>74</v>
      </c>
      <c r="G211" s="74"/>
      <c r="H211" s="85">
        <v>200</v>
      </c>
      <c r="I211" s="85"/>
      <c r="J211" s="8">
        <v>200</v>
      </c>
      <c r="K211" s="8">
        <v>0</v>
      </c>
      <c r="L211" s="8">
        <v>0</v>
      </c>
      <c r="M211" s="85">
        <v>0</v>
      </c>
      <c r="N211" s="85"/>
      <c r="O211" s="85">
        <v>200</v>
      </c>
      <c r="P211" s="85"/>
      <c r="Q211" s="8">
        <v>11.5</v>
      </c>
      <c r="R211" s="43">
        <f t="shared" si="6"/>
        <v>0.0575</v>
      </c>
    </row>
    <row r="212" spans="1:18" ht="13.5" customHeight="1">
      <c r="A212" s="5"/>
      <c r="B212" s="56"/>
      <c r="C212" s="56"/>
      <c r="D212" s="7"/>
      <c r="E212" s="7" t="s">
        <v>53</v>
      </c>
      <c r="F212" s="74" t="s">
        <v>54</v>
      </c>
      <c r="G212" s="74"/>
      <c r="H212" s="85">
        <v>30000</v>
      </c>
      <c r="I212" s="85"/>
      <c r="J212" s="8">
        <v>30000</v>
      </c>
      <c r="K212" s="8">
        <v>0</v>
      </c>
      <c r="L212" s="8">
        <v>0</v>
      </c>
      <c r="M212" s="85">
        <v>0</v>
      </c>
      <c r="N212" s="85"/>
      <c r="O212" s="85">
        <v>30000</v>
      </c>
      <c r="P212" s="85"/>
      <c r="Q212" s="8">
        <v>24410</v>
      </c>
      <c r="R212" s="43">
        <f t="shared" si="6"/>
        <v>0.8136666666666666</v>
      </c>
    </row>
    <row r="213" spans="1:18" ht="22.5" customHeight="1">
      <c r="A213" s="5"/>
      <c r="B213" s="56"/>
      <c r="C213" s="56"/>
      <c r="D213" s="7"/>
      <c r="E213" s="7" t="s">
        <v>55</v>
      </c>
      <c r="F213" s="74" t="s">
        <v>56</v>
      </c>
      <c r="G213" s="74"/>
      <c r="H213" s="85">
        <v>6049</v>
      </c>
      <c r="I213" s="85"/>
      <c r="J213" s="8">
        <v>6049</v>
      </c>
      <c r="K213" s="8">
        <v>0</v>
      </c>
      <c r="L213" s="8">
        <v>0</v>
      </c>
      <c r="M213" s="85">
        <v>0</v>
      </c>
      <c r="N213" s="85"/>
      <c r="O213" s="85">
        <v>6049</v>
      </c>
      <c r="P213" s="85"/>
      <c r="Q213" s="8">
        <v>6049</v>
      </c>
      <c r="R213" s="43">
        <f t="shared" si="6"/>
        <v>1</v>
      </c>
    </row>
    <row r="214" spans="1:18" ht="21.75" customHeight="1">
      <c r="A214" s="5"/>
      <c r="B214" s="56"/>
      <c r="C214" s="56"/>
      <c r="D214" s="7"/>
      <c r="E214" s="7" t="s">
        <v>93</v>
      </c>
      <c r="F214" s="74" t="s">
        <v>94</v>
      </c>
      <c r="G214" s="74"/>
      <c r="H214" s="85">
        <v>500</v>
      </c>
      <c r="I214" s="85"/>
      <c r="J214" s="8">
        <v>500</v>
      </c>
      <c r="K214" s="8">
        <v>0</v>
      </c>
      <c r="L214" s="8">
        <v>2500</v>
      </c>
      <c r="M214" s="85">
        <v>0</v>
      </c>
      <c r="N214" s="85"/>
      <c r="O214" s="85">
        <v>3000</v>
      </c>
      <c r="P214" s="85"/>
      <c r="Q214" s="8">
        <v>2955</v>
      </c>
      <c r="R214" s="43">
        <f t="shared" si="6"/>
        <v>0.985</v>
      </c>
    </row>
    <row r="215" spans="1:18" ht="21.75" customHeight="1">
      <c r="A215" s="5"/>
      <c r="B215" s="56"/>
      <c r="C215" s="56"/>
      <c r="D215" s="7"/>
      <c r="E215" s="7" t="s">
        <v>95</v>
      </c>
      <c r="F215" s="74" t="s">
        <v>96</v>
      </c>
      <c r="G215" s="74"/>
      <c r="H215" s="85">
        <v>230000</v>
      </c>
      <c r="I215" s="85"/>
      <c r="J215" s="8">
        <v>0</v>
      </c>
      <c r="K215" s="8">
        <v>230000</v>
      </c>
      <c r="L215" s="8">
        <v>0</v>
      </c>
      <c r="M215" s="85">
        <v>185500</v>
      </c>
      <c r="N215" s="85"/>
      <c r="O215" s="85">
        <v>44500</v>
      </c>
      <c r="P215" s="85"/>
      <c r="Q215" s="8">
        <v>44440</v>
      </c>
      <c r="R215" s="43">
        <f t="shared" si="6"/>
        <v>0.9986516853932584</v>
      </c>
    </row>
    <row r="216" spans="1:18" ht="29.25" customHeight="1">
      <c r="A216" s="5"/>
      <c r="B216" s="57"/>
      <c r="C216" s="57"/>
      <c r="D216" s="6" t="s">
        <v>146</v>
      </c>
      <c r="E216" s="6"/>
      <c r="F216" s="58" t="s">
        <v>147</v>
      </c>
      <c r="G216" s="58"/>
      <c r="H216" s="83">
        <f>SUM(H217:I218)</f>
        <v>21284</v>
      </c>
      <c r="I216" s="83"/>
      <c r="J216" s="9">
        <f>SUM(J217:J218)</f>
        <v>21284</v>
      </c>
      <c r="K216" s="9">
        <f>SUM(K217:K218)</f>
        <v>0</v>
      </c>
      <c r="L216" s="9">
        <f>SUM(L217:L218)</f>
        <v>0</v>
      </c>
      <c r="M216" s="83">
        <f>SUM(M217:N218)</f>
        <v>0</v>
      </c>
      <c r="N216" s="83"/>
      <c r="O216" s="83">
        <f>SUM(O217:P218)</f>
        <v>21284</v>
      </c>
      <c r="P216" s="83"/>
      <c r="Q216" s="9">
        <f>SUM(Q217:Q218)</f>
        <v>1970.24</v>
      </c>
      <c r="R216" s="43">
        <f t="shared" si="6"/>
        <v>0.09256906596504416</v>
      </c>
    </row>
    <row r="217" spans="1:18" ht="13.5" customHeight="1">
      <c r="A217" s="5"/>
      <c r="B217" s="56"/>
      <c r="C217" s="56"/>
      <c r="D217" s="7"/>
      <c r="E217" s="7" t="s">
        <v>73</v>
      </c>
      <c r="F217" s="74" t="s">
        <v>74</v>
      </c>
      <c r="G217" s="74"/>
      <c r="H217" s="85">
        <v>8317</v>
      </c>
      <c r="I217" s="85"/>
      <c r="J217" s="8">
        <v>8317</v>
      </c>
      <c r="K217" s="8">
        <v>0</v>
      </c>
      <c r="L217" s="8">
        <v>0</v>
      </c>
      <c r="M217" s="85">
        <v>0</v>
      </c>
      <c r="N217" s="85"/>
      <c r="O217" s="85">
        <v>8317</v>
      </c>
      <c r="P217" s="85"/>
      <c r="Q217" s="8">
        <v>88</v>
      </c>
      <c r="R217" s="43">
        <f t="shared" si="6"/>
        <v>0.01058073824696405</v>
      </c>
    </row>
    <row r="218" spans="1:18" ht="21" customHeight="1">
      <c r="A218" s="5"/>
      <c r="B218" s="56"/>
      <c r="C218" s="56"/>
      <c r="D218" s="7"/>
      <c r="E218" s="7" t="s">
        <v>93</v>
      </c>
      <c r="F218" s="74" t="s">
        <v>94</v>
      </c>
      <c r="G218" s="74"/>
      <c r="H218" s="85">
        <v>12967</v>
      </c>
      <c r="I218" s="85"/>
      <c r="J218" s="8">
        <v>12967</v>
      </c>
      <c r="K218" s="8">
        <v>0</v>
      </c>
      <c r="L218" s="8">
        <v>0</v>
      </c>
      <c r="M218" s="85">
        <v>0</v>
      </c>
      <c r="N218" s="85"/>
      <c r="O218" s="85">
        <v>12967</v>
      </c>
      <c r="P218" s="85"/>
      <c r="Q218" s="8">
        <v>1882.24</v>
      </c>
      <c r="R218" s="43">
        <f t="shared" si="6"/>
        <v>0.1451561656512686</v>
      </c>
    </row>
    <row r="219" spans="1:18" ht="27" customHeight="1">
      <c r="A219" s="5"/>
      <c r="B219" s="57"/>
      <c r="C219" s="57"/>
      <c r="D219" s="6" t="s">
        <v>148</v>
      </c>
      <c r="E219" s="6"/>
      <c r="F219" s="58" t="s">
        <v>149</v>
      </c>
      <c r="G219" s="58"/>
      <c r="H219" s="83">
        <f>SUM(H220:I227)</f>
        <v>108400</v>
      </c>
      <c r="I219" s="83"/>
      <c r="J219" s="9">
        <f>SUM(J220:J227)</f>
        <v>108400</v>
      </c>
      <c r="K219" s="9">
        <f>SUM(K220:K227)</f>
        <v>0</v>
      </c>
      <c r="L219" s="9">
        <f>SUM(L220:L227)</f>
        <v>131.79</v>
      </c>
      <c r="M219" s="83">
        <f>SUM(M220:N227)</f>
        <v>11215</v>
      </c>
      <c r="N219" s="83"/>
      <c r="O219" s="83">
        <f>SUM(O220:P227)</f>
        <v>97316.79</v>
      </c>
      <c r="P219" s="83"/>
      <c r="Q219" s="9">
        <f>SUM(Q220:Q227)</f>
        <v>78292.85</v>
      </c>
      <c r="R219" s="43">
        <f t="shared" si="6"/>
        <v>0.8045153359456267</v>
      </c>
    </row>
    <row r="220" spans="1:18" ht="19.5" customHeight="1">
      <c r="A220" s="5"/>
      <c r="B220" s="56"/>
      <c r="C220" s="56"/>
      <c r="D220" s="7"/>
      <c r="E220" s="7" t="s">
        <v>41</v>
      </c>
      <c r="F220" s="74" t="s">
        <v>42</v>
      </c>
      <c r="G220" s="74"/>
      <c r="H220" s="85">
        <v>80600</v>
      </c>
      <c r="I220" s="85"/>
      <c r="J220" s="8">
        <v>80600</v>
      </c>
      <c r="K220" s="8">
        <v>0</v>
      </c>
      <c r="L220" s="8">
        <v>0</v>
      </c>
      <c r="M220" s="85">
        <v>9000</v>
      </c>
      <c r="N220" s="85"/>
      <c r="O220" s="85">
        <v>71600</v>
      </c>
      <c r="P220" s="85"/>
      <c r="Q220" s="8">
        <v>57033.97</v>
      </c>
      <c r="R220" s="43">
        <f t="shared" si="6"/>
        <v>0.7965638268156425</v>
      </c>
    </row>
    <row r="221" spans="1:18" ht="22.5" customHeight="1">
      <c r="A221" s="5"/>
      <c r="B221" s="56"/>
      <c r="C221" s="56"/>
      <c r="D221" s="7"/>
      <c r="E221" s="7" t="s">
        <v>69</v>
      </c>
      <c r="F221" s="74" t="s">
        <v>70</v>
      </c>
      <c r="G221" s="74"/>
      <c r="H221" s="85">
        <v>6300</v>
      </c>
      <c r="I221" s="85"/>
      <c r="J221" s="8">
        <v>6300</v>
      </c>
      <c r="K221" s="8">
        <v>0</v>
      </c>
      <c r="L221" s="8">
        <v>0</v>
      </c>
      <c r="M221" s="85">
        <v>1815</v>
      </c>
      <c r="N221" s="85"/>
      <c r="O221" s="85">
        <v>4485</v>
      </c>
      <c r="P221" s="85"/>
      <c r="Q221" s="8">
        <v>4484.22</v>
      </c>
      <c r="R221" s="43">
        <f t="shared" si="6"/>
        <v>0.9998260869565218</v>
      </c>
    </row>
    <row r="222" spans="1:18" ht="24" customHeight="1">
      <c r="A222" s="5"/>
      <c r="B222" s="56"/>
      <c r="C222" s="56"/>
      <c r="D222" s="7"/>
      <c r="E222" s="7" t="s">
        <v>43</v>
      </c>
      <c r="F222" s="74" t="s">
        <v>44</v>
      </c>
      <c r="G222" s="74"/>
      <c r="H222" s="85">
        <v>13200</v>
      </c>
      <c r="I222" s="85"/>
      <c r="J222" s="8">
        <v>13200</v>
      </c>
      <c r="K222" s="8">
        <v>0</v>
      </c>
      <c r="L222" s="8">
        <v>0</v>
      </c>
      <c r="M222" s="85">
        <v>0</v>
      </c>
      <c r="N222" s="85"/>
      <c r="O222" s="85">
        <v>13200</v>
      </c>
      <c r="P222" s="85"/>
      <c r="Q222" s="8">
        <v>9800.8</v>
      </c>
      <c r="R222" s="43">
        <f t="shared" si="6"/>
        <v>0.7424848484848484</v>
      </c>
    </row>
    <row r="223" spans="1:18" ht="13.5" customHeight="1">
      <c r="A223" s="5"/>
      <c r="B223" s="56"/>
      <c r="C223" s="56"/>
      <c r="D223" s="7"/>
      <c r="E223" s="7" t="s">
        <v>45</v>
      </c>
      <c r="F223" s="74" t="s">
        <v>46</v>
      </c>
      <c r="G223" s="74"/>
      <c r="H223" s="85">
        <v>2200</v>
      </c>
      <c r="I223" s="85"/>
      <c r="J223" s="8">
        <v>2200</v>
      </c>
      <c r="K223" s="8">
        <v>0</v>
      </c>
      <c r="L223" s="8">
        <v>0</v>
      </c>
      <c r="M223" s="85">
        <v>400</v>
      </c>
      <c r="N223" s="85"/>
      <c r="O223" s="85">
        <v>1800</v>
      </c>
      <c r="P223" s="85"/>
      <c r="Q223" s="8">
        <v>1587.46</v>
      </c>
      <c r="R223" s="43">
        <f t="shared" si="6"/>
        <v>0.8819222222222223</v>
      </c>
    </row>
    <row r="224" spans="1:18" ht="27.75" customHeight="1">
      <c r="A224" s="5"/>
      <c r="B224" s="56"/>
      <c r="C224" s="56"/>
      <c r="D224" s="7"/>
      <c r="E224" s="7" t="s">
        <v>30</v>
      </c>
      <c r="F224" s="74" t="s">
        <v>31</v>
      </c>
      <c r="G224" s="74"/>
      <c r="H224" s="85">
        <v>750</v>
      </c>
      <c r="I224" s="85"/>
      <c r="J224" s="8">
        <v>750</v>
      </c>
      <c r="K224" s="8">
        <v>0</v>
      </c>
      <c r="L224" s="8">
        <v>0</v>
      </c>
      <c r="M224" s="85">
        <v>0</v>
      </c>
      <c r="N224" s="85"/>
      <c r="O224" s="85">
        <v>750</v>
      </c>
      <c r="P224" s="85"/>
      <c r="Q224" s="8">
        <v>350.61</v>
      </c>
      <c r="R224" s="43">
        <f t="shared" si="6"/>
        <v>0.46748</v>
      </c>
    </row>
    <row r="225" spans="1:18" ht="13.5" customHeight="1">
      <c r="A225" s="5"/>
      <c r="B225" s="56"/>
      <c r="C225" s="56"/>
      <c r="D225" s="7"/>
      <c r="E225" s="7" t="s">
        <v>85</v>
      </c>
      <c r="F225" s="74" t="s">
        <v>86</v>
      </c>
      <c r="G225" s="74"/>
      <c r="H225" s="85">
        <v>1700</v>
      </c>
      <c r="I225" s="85"/>
      <c r="J225" s="8">
        <v>1700</v>
      </c>
      <c r="K225" s="8">
        <v>0</v>
      </c>
      <c r="L225" s="8">
        <v>0</v>
      </c>
      <c r="M225" s="85">
        <v>0</v>
      </c>
      <c r="N225" s="85"/>
      <c r="O225" s="85">
        <v>1700</v>
      </c>
      <c r="P225" s="85"/>
      <c r="Q225" s="8">
        <v>1700</v>
      </c>
      <c r="R225" s="43">
        <f t="shared" si="6"/>
        <v>1</v>
      </c>
    </row>
    <row r="226" spans="1:18" ht="13.5" customHeight="1">
      <c r="A226" s="5"/>
      <c r="B226" s="56"/>
      <c r="C226" s="56"/>
      <c r="D226" s="7"/>
      <c r="E226" s="7" t="s">
        <v>51</v>
      </c>
      <c r="F226" s="74" t="s">
        <v>52</v>
      </c>
      <c r="G226" s="74"/>
      <c r="H226" s="85">
        <v>500</v>
      </c>
      <c r="I226" s="85"/>
      <c r="J226" s="8">
        <v>500</v>
      </c>
      <c r="K226" s="8">
        <v>0</v>
      </c>
      <c r="L226" s="8">
        <v>0</v>
      </c>
      <c r="M226" s="85">
        <v>0</v>
      </c>
      <c r="N226" s="85"/>
      <c r="O226" s="85">
        <v>500</v>
      </c>
      <c r="P226" s="85"/>
      <c r="Q226" s="8">
        <v>54</v>
      </c>
      <c r="R226" s="43">
        <f t="shared" si="6"/>
        <v>0.108</v>
      </c>
    </row>
    <row r="227" spans="1:18" ht="20.25" customHeight="1">
      <c r="A227" s="5"/>
      <c r="B227" s="56"/>
      <c r="C227" s="56"/>
      <c r="D227" s="7"/>
      <c r="E227" s="7" t="s">
        <v>55</v>
      </c>
      <c r="F227" s="74" t="s">
        <v>56</v>
      </c>
      <c r="G227" s="74"/>
      <c r="H227" s="85">
        <v>3150</v>
      </c>
      <c r="I227" s="85"/>
      <c r="J227" s="8">
        <v>3150</v>
      </c>
      <c r="K227" s="8">
        <v>0</v>
      </c>
      <c r="L227" s="8">
        <v>131.79</v>
      </c>
      <c r="M227" s="85">
        <v>0</v>
      </c>
      <c r="N227" s="85"/>
      <c r="O227" s="85">
        <v>3281.79</v>
      </c>
      <c r="P227" s="85"/>
      <c r="Q227" s="8">
        <v>3281.79</v>
      </c>
      <c r="R227" s="43">
        <f t="shared" si="6"/>
        <v>1</v>
      </c>
    </row>
    <row r="228" spans="1:18" ht="13.5" customHeight="1">
      <c r="A228" s="5"/>
      <c r="B228" s="57"/>
      <c r="C228" s="57"/>
      <c r="D228" s="6" t="s">
        <v>150</v>
      </c>
      <c r="E228" s="6"/>
      <c r="F228" s="58" t="s">
        <v>27</v>
      </c>
      <c r="G228" s="58"/>
      <c r="H228" s="83">
        <f>SUM(H229:I235)</f>
        <v>73132</v>
      </c>
      <c r="I228" s="83"/>
      <c r="J228" s="9">
        <f>SUM(J229:J235)</f>
        <v>73132</v>
      </c>
      <c r="K228" s="9">
        <f>SUM(K229:K235)</f>
        <v>0</v>
      </c>
      <c r="L228" s="9">
        <f>SUM(L229:L235)</f>
        <v>2154.13</v>
      </c>
      <c r="M228" s="83">
        <f>SUM(M229:N235)</f>
        <v>0</v>
      </c>
      <c r="N228" s="83"/>
      <c r="O228" s="83">
        <f>SUM(O229:P235)</f>
        <v>75286.13</v>
      </c>
      <c r="P228" s="83"/>
      <c r="Q228" s="9">
        <f>SUM(Q229:Q235)</f>
        <v>39899.729999999996</v>
      </c>
      <c r="R228" s="43">
        <f t="shared" si="6"/>
        <v>0.5299745119054465</v>
      </c>
    </row>
    <row r="229" spans="1:18" ht="21.75" customHeight="1">
      <c r="A229" s="5"/>
      <c r="B229" s="56"/>
      <c r="C229" s="56"/>
      <c r="D229" s="7"/>
      <c r="E229" s="7" t="s">
        <v>83</v>
      </c>
      <c r="F229" s="74" t="s">
        <v>84</v>
      </c>
      <c r="G229" s="74"/>
      <c r="H229" s="85">
        <v>6386</v>
      </c>
      <c r="I229" s="85"/>
      <c r="J229" s="8">
        <v>6386</v>
      </c>
      <c r="K229" s="8">
        <v>0</v>
      </c>
      <c r="L229" s="8">
        <v>0</v>
      </c>
      <c r="M229" s="85">
        <v>0</v>
      </c>
      <c r="N229" s="85"/>
      <c r="O229" s="85">
        <v>6386</v>
      </c>
      <c r="P229" s="85"/>
      <c r="Q229" s="8">
        <v>0</v>
      </c>
      <c r="R229" s="43">
        <f t="shared" si="6"/>
        <v>0</v>
      </c>
    </row>
    <row r="230" spans="1:18" ht="19.5" customHeight="1">
      <c r="A230" s="5"/>
      <c r="B230" s="56"/>
      <c r="C230" s="56"/>
      <c r="D230" s="7"/>
      <c r="E230" s="7" t="s">
        <v>41</v>
      </c>
      <c r="F230" s="74" t="s">
        <v>42</v>
      </c>
      <c r="G230" s="74"/>
      <c r="H230" s="85">
        <v>25218</v>
      </c>
      <c r="I230" s="85"/>
      <c r="J230" s="8">
        <v>25218</v>
      </c>
      <c r="K230" s="8">
        <v>0</v>
      </c>
      <c r="L230" s="8">
        <v>0</v>
      </c>
      <c r="M230" s="85">
        <v>0</v>
      </c>
      <c r="N230" s="85"/>
      <c r="O230" s="85">
        <v>25218</v>
      </c>
      <c r="P230" s="85"/>
      <c r="Q230" s="8">
        <v>800</v>
      </c>
      <c r="R230" s="43">
        <f t="shared" si="6"/>
        <v>0.03172337219446427</v>
      </c>
    </row>
    <row r="231" spans="1:18" ht="27" customHeight="1">
      <c r="A231" s="5"/>
      <c r="B231" s="56"/>
      <c r="C231" s="56"/>
      <c r="D231" s="7"/>
      <c r="E231" s="7" t="s">
        <v>43</v>
      </c>
      <c r="F231" s="74" t="s">
        <v>44</v>
      </c>
      <c r="G231" s="74"/>
      <c r="H231" s="85">
        <v>3846</v>
      </c>
      <c r="I231" s="85"/>
      <c r="J231" s="8">
        <v>3846</v>
      </c>
      <c r="K231" s="8">
        <v>0</v>
      </c>
      <c r="L231" s="8">
        <v>0</v>
      </c>
      <c r="M231" s="85">
        <v>0</v>
      </c>
      <c r="N231" s="85"/>
      <c r="O231" s="85">
        <v>3846</v>
      </c>
      <c r="P231" s="85"/>
      <c r="Q231" s="8">
        <v>120.8</v>
      </c>
      <c r="R231" s="43">
        <f t="shared" si="6"/>
        <v>0.03140925637025481</v>
      </c>
    </row>
    <row r="232" spans="1:18" ht="13.5" customHeight="1">
      <c r="A232" s="5"/>
      <c r="B232" s="56"/>
      <c r="C232" s="56"/>
      <c r="D232" s="7"/>
      <c r="E232" s="7" t="s">
        <v>45</v>
      </c>
      <c r="F232" s="74" t="s">
        <v>46</v>
      </c>
      <c r="G232" s="74"/>
      <c r="H232" s="85">
        <v>620</v>
      </c>
      <c r="I232" s="85"/>
      <c r="J232" s="8">
        <v>620</v>
      </c>
      <c r="K232" s="8">
        <v>0</v>
      </c>
      <c r="L232" s="8">
        <v>0</v>
      </c>
      <c r="M232" s="85">
        <v>0</v>
      </c>
      <c r="N232" s="85"/>
      <c r="O232" s="85">
        <v>620</v>
      </c>
      <c r="P232" s="85"/>
      <c r="Q232" s="8">
        <v>19.6</v>
      </c>
      <c r="R232" s="43">
        <f t="shared" si="6"/>
        <v>0.031612903225806455</v>
      </c>
    </row>
    <row r="233" spans="1:18" ht="13.5" customHeight="1">
      <c r="A233" s="5"/>
      <c r="B233" s="72"/>
      <c r="C233" s="73"/>
      <c r="D233" s="7"/>
      <c r="E233" s="37" t="s">
        <v>49</v>
      </c>
      <c r="F233" s="74" t="s">
        <v>50</v>
      </c>
      <c r="G233" s="74"/>
      <c r="H233" s="80">
        <v>0</v>
      </c>
      <c r="I233" s="81"/>
      <c r="J233" s="32">
        <v>0</v>
      </c>
      <c r="K233" s="32">
        <v>0</v>
      </c>
      <c r="L233" s="8">
        <v>550</v>
      </c>
      <c r="M233" s="82">
        <v>0</v>
      </c>
      <c r="N233" s="81"/>
      <c r="O233" s="82">
        <v>550</v>
      </c>
      <c r="P233" s="81"/>
      <c r="Q233" s="8">
        <v>550</v>
      </c>
      <c r="R233" s="43">
        <f t="shared" si="6"/>
        <v>1</v>
      </c>
    </row>
    <row r="234" spans="1:18" ht="22.5" customHeight="1">
      <c r="A234" s="5"/>
      <c r="B234" s="56"/>
      <c r="C234" s="56"/>
      <c r="D234" s="7"/>
      <c r="E234" s="7" t="s">
        <v>30</v>
      </c>
      <c r="F234" s="74" t="s">
        <v>31</v>
      </c>
      <c r="G234" s="74"/>
      <c r="H234" s="85">
        <v>2000</v>
      </c>
      <c r="I234" s="85"/>
      <c r="J234" s="8">
        <v>2000</v>
      </c>
      <c r="K234" s="8">
        <v>0</v>
      </c>
      <c r="L234" s="8">
        <v>0</v>
      </c>
      <c r="M234" s="85">
        <v>0</v>
      </c>
      <c r="N234" s="85"/>
      <c r="O234" s="85">
        <v>2000</v>
      </c>
      <c r="P234" s="85"/>
      <c r="Q234" s="8">
        <v>1743.2</v>
      </c>
      <c r="R234" s="43">
        <f t="shared" si="6"/>
        <v>0.8716</v>
      </c>
    </row>
    <row r="235" spans="1:18" ht="23.25" customHeight="1">
      <c r="A235" s="5"/>
      <c r="B235" s="56"/>
      <c r="C235" s="56"/>
      <c r="D235" s="7"/>
      <c r="E235" s="7" t="s">
        <v>55</v>
      </c>
      <c r="F235" s="74" t="s">
        <v>56</v>
      </c>
      <c r="G235" s="74"/>
      <c r="H235" s="85">
        <v>35062</v>
      </c>
      <c r="I235" s="85"/>
      <c r="J235" s="8">
        <v>35062</v>
      </c>
      <c r="K235" s="8">
        <v>0</v>
      </c>
      <c r="L235" s="8">
        <v>1604.13</v>
      </c>
      <c r="M235" s="85">
        <v>0</v>
      </c>
      <c r="N235" s="85"/>
      <c r="O235" s="85">
        <v>36666.13</v>
      </c>
      <c r="P235" s="85"/>
      <c r="Q235" s="8">
        <v>36666.13</v>
      </c>
      <c r="R235" s="43">
        <f t="shared" si="6"/>
        <v>1</v>
      </c>
    </row>
    <row r="236" spans="1:18" ht="13.5" customHeight="1">
      <c r="A236" s="5"/>
      <c r="B236" s="59" t="s">
        <v>151</v>
      </c>
      <c r="C236" s="59"/>
      <c r="D236" s="21"/>
      <c r="E236" s="21"/>
      <c r="F236" s="60" t="s">
        <v>152</v>
      </c>
      <c r="G236" s="60"/>
      <c r="H236" s="61">
        <f>SUM(H237,H241)</f>
        <v>42500</v>
      </c>
      <c r="I236" s="61"/>
      <c r="J236" s="22">
        <f>SUM(J237,J241)</f>
        <v>42500</v>
      </c>
      <c r="K236" s="22">
        <f>SUM(K237,K241)</f>
        <v>0</v>
      </c>
      <c r="L236" s="22">
        <f>SUM(L237,L241)</f>
        <v>18018.49</v>
      </c>
      <c r="M236" s="61">
        <f>SUM(M237,M241)</f>
        <v>5900</v>
      </c>
      <c r="N236" s="61"/>
      <c r="O236" s="61">
        <f>SUM(O237,O241)</f>
        <v>54618.49</v>
      </c>
      <c r="P236" s="61"/>
      <c r="Q236" s="22">
        <f>SUM(Q237,Q241)</f>
        <v>52328.61</v>
      </c>
      <c r="R236" s="43">
        <f t="shared" si="6"/>
        <v>0.9580750035381792</v>
      </c>
    </row>
    <row r="237" spans="1:18" ht="13.5" customHeight="1">
      <c r="A237" s="5"/>
      <c r="B237" s="57"/>
      <c r="C237" s="57"/>
      <c r="D237" s="6" t="s">
        <v>153</v>
      </c>
      <c r="E237" s="6"/>
      <c r="F237" s="58" t="s">
        <v>154</v>
      </c>
      <c r="G237" s="58"/>
      <c r="H237" s="83">
        <f>SUM(H238:I240)</f>
        <v>7000</v>
      </c>
      <c r="I237" s="83"/>
      <c r="J237" s="9">
        <f>SUM(J238:J240)</f>
        <v>7000</v>
      </c>
      <c r="K237" s="9">
        <f>SUM(K238:K240)</f>
        <v>0</v>
      </c>
      <c r="L237" s="9">
        <f>SUM(L238:L240)</f>
        <v>0</v>
      </c>
      <c r="M237" s="83">
        <f>SUM(M238:N240)</f>
        <v>5900</v>
      </c>
      <c r="N237" s="83"/>
      <c r="O237" s="83">
        <f>SUM(O238:P240)</f>
        <v>1100</v>
      </c>
      <c r="P237" s="83"/>
      <c r="Q237" s="9">
        <f>SUM(Q238:Q240)</f>
        <v>1100</v>
      </c>
      <c r="R237" s="43">
        <f t="shared" si="6"/>
        <v>1</v>
      </c>
    </row>
    <row r="238" spans="1:18" ht="13.5" customHeight="1">
      <c r="A238" s="5"/>
      <c r="B238" s="56"/>
      <c r="C238" s="56"/>
      <c r="D238" s="7"/>
      <c r="E238" s="7" t="s">
        <v>49</v>
      </c>
      <c r="F238" s="74" t="s">
        <v>50</v>
      </c>
      <c r="G238" s="74"/>
      <c r="H238" s="85">
        <v>4000</v>
      </c>
      <c r="I238" s="85"/>
      <c r="J238" s="8">
        <v>4000</v>
      </c>
      <c r="K238" s="8">
        <v>0</v>
      </c>
      <c r="L238" s="8">
        <v>0</v>
      </c>
      <c r="M238" s="85">
        <v>4000</v>
      </c>
      <c r="N238" s="85"/>
      <c r="O238" s="85">
        <v>0</v>
      </c>
      <c r="P238" s="85"/>
      <c r="Q238" s="8">
        <v>0</v>
      </c>
      <c r="R238" s="43" t="e">
        <f t="shared" si="6"/>
        <v>#DIV/0!</v>
      </c>
    </row>
    <row r="239" spans="1:18" ht="32.25" customHeight="1">
      <c r="A239" s="5"/>
      <c r="B239" s="56"/>
      <c r="C239" s="56"/>
      <c r="D239" s="7"/>
      <c r="E239" s="7" t="s">
        <v>30</v>
      </c>
      <c r="F239" s="74" t="s">
        <v>31</v>
      </c>
      <c r="G239" s="74"/>
      <c r="H239" s="85">
        <v>2000</v>
      </c>
      <c r="I239" s="85"/>
      <c r="J239" s="8">
        <v>2000</v>
      </c>
      <c r="K239" s="8">
        <v>0</v>
      </c>
      <c r="L239" s="8">
        <v>0</v>
      </c>
      <c r="M239" s="85">
        <v>1000</v>
      </c>
      <c r="N239" s="85"/>
      <c r="O239" s="85">
        <v>1000</v>
      </c>
      <c r="P239" s="85"/>
      <c r="Q239" s="8">
        <v>1000</v>
      </c>
      <c r="R239" s="43">
        <f t="shared" si="6"/>
        <v>1</v>
      </c>
    </row>
    <row r="240" spans="1:18" ht="13.5" customHeight="1">
      <c r="A240" s="5"/>
      <c r="B240" s="56"/>
      <c r="C240" s="56"/>
      <c r="D240" s="7"/>
      <c r="E240" s="7" t="s">
        <v>51</v>
      </c>
      <c r="F240" s="74" t="s">
        <v>52</v>
      </c>
      <c r="G240" s="74"/>
      <c r="H240" s="85">
        <v>1000</v>
      </c>
      <c r="I240" s="85"/>
      <c r="J240" s="8">
        <v>1000</v>
      </c>
      <c r="K240" s="8">
        <v>0</v>
      </c>
      <c r="L240" s="8">
        <v>0</v>
      </c>
      <c r="M240" s="85">
        <v>900</v>
      </c>
      <c r="N240" s="85"/>
      <c r="O240" s="85">
        <v>100</v>
      </c>
      <c r="P240" s="85"/>
      <c r="Q240" s="8">
        <v>100</v>
      </c>
      <c r="R240" s="43">
        <f t="shared" si="6"/>
        <v>1</v>
      </c>
    </row>
    <row r="241" spans="1:18" ht="27" customHeight="1">
      <c r="A241" s="5"/>
      <c r="B241" s="57"/>
      <c r="C241" s="57"/>
      <c r="D241" s="6" t="s">
        <v>155</v>
      </c>
      <c r="E241" s="6"/>
      <c r="F241" s="58" t="s">
        <v>156</v>
      </c>
      <c r="G241" s="58"/>
      <c r="H241" s="83">
        <f>SUM(H242:I245)</f>
        <v>35500</v>
      </c>
      <c r="I241" s="83"/>
      <c r="J241" s="9">
        <f>SUM(J242:J245)</f>
        <v>35500</v>
      </c>
      <c r="K241" s="9">
        <f>SUM(K242:K245)</f>
        <v>0</v>
      </c>
      <c r="L241" s="9">
        <f>SUM(L242:L245)</f>
        <v>18018.49</v>
      </c>
      <c r="M241" s="83">
        <f>SUM(M242:N245)</f>
        <v>0</v>
      </c>
      <c r="N241" s="83"/>
      <c r="O241" s="83">
        <f>SUM(O242:P245)</f>
        <v>53518.49</v>
      </c>
      <c r="P241" s="83"/>
      <c r="Q241" s="9">
        <f>SUM(Q242:Q245)</f>
        <v>51228.61</v>
      </c>
      <c r="R241" s="43">
        <f t="shared" si="6"/>
        <v>0.9572132920790554</v>
      </c>
    </row>
    <row r="242" spans="1:18" ht="33" customHeight="1">
      <c r="A242" s="5"/>
      <c r="B242" s="56"/>
      <c r="C242" s="56"/>
      <c r="D242" s="7"/>
      <c r="E242" s="7" t="s">
        <v>98</v>
      </c>
      <c r="F242" s="74" t="s">
        <v>99</v>
      </c>
      <c r="G242" s="74"/>
      <c r="H242" s="85">
        <v>6000</v>
      </c>
      <c r="I242" s="85"/>
      <c r="J242" s="8">
        <v>6000</v>
      </c>
      <c r="K242" s="8">
        <v>0</v>
      </c>
      <c r="L242" s="8">
        <v>0</v>
      </c>
      <c r="M242" s="85">
        <v>0</v>
      </c>
      <c r="N242" s="85"/>
      <c r="O242" s="85">
        <v>6000</v>
      </c>
      <c r="P242" s="85"/>
      <c r="Q242" s="8">
        <v>6000</v>
      </c>
      <c r="R242" s="43">
        <f t="shared" si="6"/>
        <v>1</v>
      </c>
    </row>
    <row r="243" spans="1:18" ht="13.5" customHeight="1">
      <c r="A243" s="5"/>
      <c r="B243" s="56"/>
      <c r="C243" s="56"/>
      <c r="D243" s="7"/>
      <c r="E243" s="7" t="s">
        <v>49</v>
      </c>
      <c r="F243" s="74" t="s">
        <v>50</v>
      </c>
      <c r="G243" s="74"/>
      <c r="H243" s="85">
        <v>23500</v>
      </c>
      <c r="I243" s="85"/>
      <c r="J243" s="8">
        <v>23500</v>
      </c>
      <c r="K243" s="8">
        <v>0</v>
      </c>
      <c r="L243" s="8">
        <v>14465.35</v>
      </c>
      <c r="M243" s="85">
        <v>0</v>
      </c>
      <c r="N243" s="85"/>
      <c r="O243" s="85">
        <v>37965.35</v>
      </c>
      <c r="P243" s="85"/>
      <c r="Q243" s="8">
        <v>35675.47</v>
      </c>
      <c r="R243" s="43">
        <f t="shared" si="6"/>
        <v>0.9396850022454686</v>
      </c>
    </row>
    <row r="244" spans="1:18" ht="27.75" customHeight="1">
      <c r="A244" s="5"/>
      <c r="B244" s="56"/>
      <c r="C244" s="56"/>
      <c r="D244" s="7"/>
      <c r="E244" s="7" t="s">
        <v>30</v>
      </c>
      <c r="F244" s="74" t="s">
        <v>31</v>
      </c>
      <c r="G244" s="74"/>
      <c r="H244" s="85">
        <v>3000</v>
      </c>
      <c r="I244" s="85"/>
      <c r="J244" s="8">
        <v>3000</v>
      </c>
      <c r="K244" s="8">
        <v>0</v>
      </c>
      <c r="L244" s="8">
        <v>1830</v>
      </c>
      <c r="M244" s="85">
        <v>0</v>
      </c>
      <c r="N244" s="85"/>
      <c r="O244" s="85">
        <v>4830</v>
      </c>
      <c r="P244" s="85"/>
      <c r="Q244" s="8">
        <v>4830</v>
      </c>
      <c r="R244" s="43">
        <f t="shared" si="6"/>
        <v>1</v>
      </c>
    </row>
    <row r="245" spans="1:18" ht="13.5" customHeight="1">
      <c r="A245" s="5"/>
      <c r="B245" s="56"/>
      <c r="C245" s="56"/>
      <c r="D245" s="7"/>
      <c r="E245" s="7" t="s">
        <v>51</v>
      </c>
      <c r="F245" s="74" t="s">
        <v>52</v>
      </c>
      <c r="G245" s="74"/>
      <c r="H245" s="85">
        <v>3000</v>
      </c>
      <c r="I245" s="85"/>
      <c r="J245" s="8">
        <v>3000</v>
      </c>
      <c r="K245" s="8">
        <v>0</v>
      </c>
      <c r="L245" s="8">
        <v>1723.14</v>
      </c>
      <c r="M245" s="85">
        <v>0</v>
      </c>
      <c r="N245" s="85"/>
      <c r="O245" s="85">
        <v>4723.14</v>
      </c>
      <c r="P245" s="85"/>
      <c r="Q245" s="8">
        <v>4723.14</v>
      </c>
      <c r="R245" s="43">
        <f t="shared" si="6"/>
        <v>1</v>
      </c>
    </row>
    <row r="246" spans="1:18" ht="13.5" customHeight="1">
      <c r="A246" s="5"/>
      <c r="B246" s="59" t="s">
        <v>157</v>
      </c>
      <c r="C246" s="59"/>
      <c r="D246" s="21"/>
      <c r="E246" s="21"/>
      <c r="F246" s="60" t="s">
        <v>158</v>
      </c>
      <c r="G246" s="60"/>
      <c r="H246" s="61">
        <f>SUM(H247,H259,H261,H263,H267,H269,H282,H291)</f>
        <v>2359022</v>
      </c>
      <c r="I246" s="61"/>
      <c r="J246" s="22">
        <f>SUM(J247,J259,J261,J263,J267,J269,J282,J291)</f>
        <v>2359022</v>
      </c>
      <c r="K246" s="22">
        <f>SUM(K247,K259,K261,K263,K267,K269,K282,K291)</f>
        <v>0</v>
      </c>
      <c r="L246" s="35">
        <f>SUM(L247,L259,L261,L263,L267,L269,L282,L291)</f>
        <v>688003.63</v>
      </c>
      <c r="M246" s="86">
        <f>SUM(M247,M259,M261,M263,M267,M269,M282,M291)</f>
        <v>37147.12</v>
      </c>
      <c r="N246" s="86"/>
      <c r="O246" s="86">
        <f>SUM(O247,O259,O261,O263,O267,O269,O282,O291)</f>
        <v>3009878.5100000002</v>
      </c>
      <c r="P246" s="86"/>
      <c r="Q246" s="35">
        <f>SUM(Q247,Q259,Q261,Q263,Q267,Q269,Q282,Q291)</f>
        <v>2962680.789999999</v>
      </c>
      <c r="R246" s="43">
        <f t="shared" si="6"/>
        <v>0.9843190614361371</v>
      </c>
    </row>
    <row r="247" spans="1:18" ht="69" customHeight="1">
      <c r="A247" s="5"/>
      <c r="B247" s="57"/>
      <c r="C247" s="57"/>
      <c r="D247" s="6" t="s">
        <v>159</v>
      </c>
      <c r="E247" s="6"/>
      <c r="F247" s="58" t="s">
        <v>160</v>
      </c>
      <c r="G247" s="58"/>
      <c r="H247" s="83">
        <f>SUM(H248:I258)</f>
        <v>1505246</v>
      </c>
      <c r="I247" s="83"/>
      <c r="J247" s="9">
        <f>SUM(J248:J258)</f>
        <v>1505246</v>
      </c>
      <c r="K247" s="9">
        <f>SUM(K248:K258)</f>
        <v>0</v>
      </c>
      <c r="L247" s="33">
        <f>SUM(L248:L258)</f>
        <v>366811.5</v>
      </c>
      <c r="M247" s="66">
        <f>SUM(M248:N258)</f>
        <v>12857.5</v>
      </c>
      <c r="N247" s="66"/>
      <c r="O247" s="66">
        <f>SUM(O248:P258)</f>
        <v>1859199.9999999998</v>
      </c>
      <c r="P247" s="66"/>
      <c r="Q247" s="33">
        <f>SUM(Q248:Q258)</f>
        <v>1859199.9999999998</v>
      </c>
      <c r="R247" s="43">
        <f t="shared" si="6"/>
        <v>1</v>
      </c>
    </row>
    <row r="248" spans="1:18" ht="13.5" customHeight="1">
      <c r="A248" s="5"/>
      <c r="B248" s="56"/>
      <c r="C248" s="56"/>
      <c r="D248" s="7"/>
      <c r="E248" s="7" t="s">
        <v>161</v>
      </c>
      <c r="F248" s="74" t="s">
        <v>162</v>
      </c>
      <c r="G248" s="74"/>
      <c r="H248" s="85">
        <v>1456608.8</v>
      </c>
      <c r="I248" s="85"/>
      <c r="J248" s="8">
        <v>1456608.8</v>
      </c>
      <c r="K248" s="8">
        <v>0</v>
      </c>
      <c r="L248" s="8">
        <v>285042.35</v>
      </c>
      <c r="M248" s="85">
        <v>0</v>
      </c>
      <c r="N248" s="85"/>
      <c r="O248" s="85">
        <v>1741651.15</v>
      </c>
      <c r="P248" s="85"/>
      <c r="Q248" s="8">
        <v>1741651.15</v>
      </c>
      <c r="R248" s="43">
        <f t="shared" si="6"/>
        <v>1</v>
      </c>
    </row>
    <row r="249" spans="1:18" ht="22.5" customHeight="1">
      <c r="A249" s="5"/>
      <c r="B249" s="56"/>
      <c r="C249" s="56"/>
      <c r="D249" s="7"/>
      <c r="E249" s="7" t="s">
        <v>41</v>
      </c>
      <c r="F249" s="74" t="s">
        <v>42</v>
      </c>
      <c r="G249" s="74"/>
      <c r="H249" s="85">
        <v>23520</v>
      </c>
      <c r="I249" s="85"/>
      <c r="J249" s="8">
        <v>23520</v>
      </c>
      <c r="K249" s="8">
        <v>0</v>
      </c>
      <c r="L249" s="8">
        <v>0</v>
      </c>
      <c r="M249" s="85">
        <v>12293.49</v>
      </c>
      <c r="N249" s="85"/>
      <c r="O249" s="85">
        <v>11226.51</v>
      </c>
      <c r="P249" s="85"/>
      <c r="Q249" s="8">
        <v>11226.51</v>
      </c>
      <c r="R249" s="43">
        <f t="shared" si="6"/>
        <v>1</v>
      </c>
    </row>
    <row r="250" spans="1:18" ht="17.25" customHeight="1">
      <c r="A250" s="5"/>
      <c r="B250" s="56"/>
      <c r="C250" s="56"/>
      <c r="D250" s="7"/>
      <c r="E250" s="7" t="s">
        <v>69</v>
      </c>
      <c r="F250" s="74" t="s">
        <v>70</v>
      </c>
      <c r="G250" s="74"/>
      <c r="H250" s="85">
        <v>1157.27</v>
      </c>
      <c r="I250" s="85"/>
      <c r="J250" s="8">
        <v>1157.27</v>
      </c>
      <c r="K250" s="8">
        <v>0</v>
      </c>
      <c r="L250" s="8">
        <v>0</v>
      </c>
      <c r="M250" s="85">
        <v>0</v>
      </c>
      <c r="N250" s="85"/>
      <c r="O250" s="85">
        <v>1157.27</v>
      </c>
      <c r="P250" s="85"/>
      <c r="Q250" s="8">
        <v>1157.27</v>
      </c>
      <c r="R250" s="43">
        <f t="shared" si="6"/>
        <v>1</v>
      </c>
    </row>
    <row r="251" spans="1:18" ht="21.75" customHeight="1">
      <c r="A251" s="5"/>
      <c r="B251" s="56"/>
      <c r="C251" s="56"/>
      <c r="D251" s="7"/>
      <c r="E251" s="7" t="s">
        <v>43</v>
      </c>
      <c r="F251" s="74" t="s">
        <v>44</v>
      </c>
      <c r="G251" s="74"/>
      <c r="H251" s="85">
        <v>3945</v>
      </c>
      <c r="I251" s="85"/>
      <c r="J251" s="8">
        <v>3945</v>
      </c>
      <c r="K251" s="8">
        <v>0</v>
      </c>
      <c r="L251" s="8">
        <v>66766.79</v>
      </c>
      <c r="M251" s="85">
        <v>0</v>
      </c>
      <c r="N251" s="85"/>
      <c r="O251" s="85">
        <v>70711.79</v>
      </c>
      <c r="P251" s="85"/>
      <c r="Q251" s="8">
        <v>70711.79</v>
      </c>
      <c r="R251" s="43">
        <f t="shared" si="6"/>
        <v>1</v>
      </c>
    </row>
    <row r="252" spans="1:18" ht="13.5" customHeight="1">
      <c r="A252" s="5"/>
      <c r="B252" s="56"/>
      <c r="C252" s="56"/>
      <c r="D252" s="7"/>
      <c r="E252" s="7" t="s">
        <v>45</v>
      </c>
      <c r="F252" s="74" t="s">
        <v>46</v>
      </c>
      <c r="G252" s="74"/>
      <c r="H252" s="85">
        <v>621</v>
      </c>
      <c r="I252" s="85"/>
      <c r="J252" s="8">
        <v>621</v>
      </c>
      <c r="K252" s="8">
        <v>0</v>
      </c>
      <c r="L252" s="8">
        <v>0</v>
      </c>
      <c r="M252" s="85">
        <v>564.01</v>
      </c>
      <c r="N252" s="85"/>
      <c r="O252" s="85">
        <v>56.99</v>
      </c>
      <c r="P252" s="85"/>
      <c r="Q252" s="8">
        <v>56.99</v>
      </c>
      <c r="R252" s="43">
        <f t="shared" si="6"/>
        <v>1</v>
      </c>
    </row>
    <row r="253" spans="1:18" ht="13.5" customHeight="1">
      <c r="A253" s="5"/>
      <c r="B253" s="56"/>
      <c r="C253" s="56"/>
      <c r="D253" s="7"/>
      <c r="E253" s="7" t="s">
        <v>49</v>
      </c>
      <c r="F253" s="74" t="s">
        <v>50</v>
      </c>
      <c r="G253" s="74"/>
      <c r="H253" s="85">
        <v>1500</v>
      </c>
      <c r="I253" s="85"/>
      <c r="J253" s="8">
        <v>1500</v>
      </c>
      <c r="K253" s="8">
        <v>0</v>
      </c>
      <c r="L253" s="8">
        <v>3106</v>
      </c>
      <c r="M253" s="85">
        <v>0</v>
      </c>
      <c r="N253" s="85"/>
      <c r="O253" s="85">
        <v>4606</v>
      </c>
      <c r="P253" s="85"/>
      <c r="Q253" s="8">
        <v>4606</v>
      </c>
      <c r="R253" s="43">
        <f t="shared" si="6"/>
        <v>1</v>
      </c>
    </row>
    <row r="254" spans="1:18" ht="33" customHeight="1">
      <c r="A254" s="5"/>
      <c r="B254" s="56"/>
      <c r="C254" s="56"/>
      <c r="D254" s="7"/>
      <c r="E254" s="7" t="s">
        <v>30</v>
      </c>
      <c r="F254" s="74" t="s">
        <v>31</v>
      </c>
      <c r="G254" s="74"/>
      <c r="H254" s="85">
        <v>8000</v>
      </c>
      <c r="I254" s="85"/>
      <c r="J254" s="8">
        <v>8000</v>
      </c>
      <c r="K254" s="8">
        <v>0</v>
      </c>
      <c r="L254" s="8">
        <v>5396.9</v>
      </c>
      <c r="M254" s="85">
        <v>0</v>
      </c>
      <c r="N254" s="85"/>
      <c r="O254" s="85">
        <v>13396.9</v>
      </c>
      <c r="P254" s="85"/>
      <c r="Q254" s="8">
        <v>13396.9</v>
      </c>
      <c r="R254" s="43">
        <f t="shared" si="6"/>
        <v>1</v>
      </c>
    </row>
    <row r="255" spans="1:18" ht="13.5" customHeight="1">
      <c r="A255" s="5"/>
      <c r="B255" s="56"/>
      <c r="C255" s="56"/>
      <c r="D255" s="7"/>
      <c r="E255" s="7" t="s">
        <v>51</v>
      </c>
      <c r="F255" s="74" t="s">
        <v>52</v>
      </c>
      <c r="G255" s="74"/>
      <c r="H255" s="85">
        <v>8000</v>
      </c>
      <c r="I255" s="85"/>
      <c r="J255" s="8">
        <v>8000</v>
      </c>
      <c r="K255" s="39">
        <v>0</v>
      </c>
      <c r="L255" s="8">
        <v>4499.46</v>
      </c>
      <c r="M255" s="85">
        <v>0</v>
      </c>
      <c r="N255" s="85"/>
      <c r="O255" s="85">
        <v>12499.46</v>
      </c>
      <c r="P255" s="85"/>
      <c r="Q255" s="8">
        <v>12499.46</v>
      </c>
      <c r="R255" s="43">
        <f t="shared" si="6"/>
        <v>1</v>
      </c>
    </row>
    <row r="256" spans="1:18" ht="13.5" customHeight="1">
      <c r="A256" s="5"/>
      <c r="B256" s="56"/>
      <c r="C256" s="56"/>
      <c r="D256" s="7"/>
      <c r="E256" s="7" t="s">
        <v>73</v>
      </c>
      <c r="F256" s="74" t="s">
        <v>74</v>
      </c>
      <c r="G256" s="74"/>
      <c r="H256" s="85">
        <v>300</v>
      </c>
      <c r="I256" s="85"/>
      <c r="J256" s="8">
        <v>300</v>
      </c>
      <c r="K256" s="8">
        <v>0</v>
      </c>
      <c r="L256" s="8">
        <v>500</v>
      </c>
      <c r="M256" s="85">
        <v>0</v>
      </c>
      <c r="N256" s="85"/>
      <c r="O256" s="85">
        <v>800</v>
      </c>
      <c r="P256" s="85"/>
      <c r="Q256" s="8">
        <v>800</v>
      </c>
      <c r="R256" s="43">
        <f t="shared" si="6"/>
        <v>1</v>
      </c>
    </row>
    <row r="257" spans="1:18" ht="32.25" customHeight="1">
      <c r="A257" s="5"/>
      <c r="B257" s="56"/>
      <c r="C257" s="56"/>
      <c r="D257" s="7"/>
      <c r="E257" s="7" t="s">
        <v>55</v>
      </c>
      <c r="F257" s="74" t="s">
        <v>56</v>
      </c>
      <c r="G257" s="74"/>
      <c r="H257" s="85">
        <v>1093.93</v>
      </c>
      <c r="I257" s="85"/>
      <c r="J257" s="8">
        <v>1093.93</v>
      </c>
      <c r="K257" s="8">
        <v>0</v>
      </c>
      <c r="L257" s="8">
        <v>0</v>
      </c>
      <c r="M257" s="85">
        <v>0</v>
      </c>
      <c r="N257" s="85"/>
      <c r="O257" s="85">
        <v>1093.93</v>
      </c>
      <c r="P257" s="85"/>
      <c r="Q257" s="8">
        <v>1093.93</v>
      </c>
      <c r="R257" s="43">
        <f t="shared" si="6"/>
        <v>1</v>
      </c>
    </row>
    <row r="258" spans="1:18" ht="21" customHeight="1">
      <c r="A258" s="5"/>
      <c r="B258" s="56"/>
      <c r="C258" s="56"/>
      <c r="D258" s="7"/>
      <c r="E258" s="7" t="s">
        <v>93</v>
      </c>
      <c r="F258" s="74" t="s">
        <v>94</v>
      </c>
      <c r="G258" s="74"/>
      <c r="H258" s="85">
        <v>500</v>
      </c>
      <c r="I258" s="85"/>
      <c r="J258" s="8">
        <v>500</v>
      </c>
      <c r="K258" s="8">
        <v>0</v>
      </c>
      <c r="L258" s="8">
        <v>1500</v>
      </c>
      <c r="M258" s="85">
        <v>0</v>
      </c>
      <c r="N258" s="85"/>
      <c r="O258" s="85">
        <v>2000</v>
      </c>
      <c r="P258" s="85"/>
      <c r="Q258" s="8">
        <v>2000</v>
      </c>
      <c r="R258" s="43">
        <f t="shared" si="6"/>
        <v>1</v>
      </c>
    </row>
    <row r="259" spans="1:18" ht="44.25" customHeight="1">
      <c r="A259" s="5"/>
      <c r="B259" s="57"/>
      <c r="C259" s="57"/>
      <c r="D259" s="6" t="s">
        <v>163</v>
      </c>
      <c r="E259" s="6"/>
      <c r="F259" s="58" t="s">
        <v>164</v>
      </c>
      <c r="G259" s="58"/>
      <c r="H259" s="83">
        <f>SUM(H260)</f>
        <v>11924</v>
      </c>
      <c r="I259" s="83"/>
      <c r="J259" s="9">
        <f>SUM(J260)</f>
        <v>11924</v>
      </c>
      <c r="K259" s="9">
        <f>SUM(K260)</f>
        <v>0</v>
      </c>
      <c r="L259" s="9">
        <f>SUM(L260)</f>
        <v>19505</v>
      </c>
      <c r="M259" s="83">
        <f>SUM(M260)</f>
        <v>0</v>
      </c>
      <c r="N259" s="83"/>
      <c r="O259" s="83">
        <f>SUM(O260)</f>
        <v>31429</v>
      </c>
      <c r="P259" s="83"/>
      <c r="Q259" s="9">
        <f>SUM(Q260)</f>
        <v>31115.45</v>
      </c>
      <c r="R259" s="43">
        <f t="shared" si="6"/>
        <v>0.9900235451334755</v>
      </c>
    </row>
    <row r="260" spans="1:18" ht="18.75" customHeight="1">
      <c r="A260" s="5"/>
      <c r="B260" s="56"/>
      <c r="C260" s="56"/>
      <c r="D260" s="7"/>
      <c r="E260" s="7" t="s">
        <v>165</v>
      </c>
      <c r="F260" s="74" t="s">
        <v>166</v>
      </c>
      <c r="G260" s="74"/>
      <c r="H260" s="85">
        <v>11924</v>
      </c>
      <c r="I260" s="85"/>
      <c r="J260" s="8">
        <v>11924</v>
      </c>
      <c r="K260" s="8">
        <v>0</v>
      </c>
      <c r="L260" s="8">
        <v>19505</v>
      </c>
      <c r="M260" s="85">
        <v>0</v>
      </c>
      <c r="N260" s="85"/>
      <c r="O260" s="85">
        <v>31429</v>
      </c>
      <c r="P260" s="85"/>
      <c r="Q260" s="8">
        <v>31115.45</v>
      </c>
      <c r="R260" s="43">
        <f t="shared" si="6"/>
        <v>0.9900235451334755</v>
      </c>
    </row>
    <row r="261" spans="1:18" ht="23.25" customHeight="1">
      <c r="A261" s="5"/>
      <c r="B261" s="57"/>
      <c r="C261" s="57"/>
      <c r="D261" s="6" t="s">
        <v>167</v>
      </c>
      <c r="E261" s="6"/>
      <c r="F261" s="58" t="s">
        <v>168</v>
      </c>
      <c r="G261" s="58"/>
      <c r="H261" s="83">
        <f>SUM(H262)</f>
        <v>147000</v>
      </c>
      <c r="I261" s="83"/>
      <c r="J261" s="9">
        <f>SUM(J262)</f>
        <v>147000</v>
      </c>
      <c r="K261" s="9">
        <f>SUM(K262)</f>
        <v>0</v>
      </c>
      <c r="L261" s="9">
        <f>SUM(L262)</f>
        <v>146676</v>
      </c>
      <c r="M261" s="83">
        <f>SUM(M262)</f>
        <v>0</v>
      </c>
      <c r="N261" s="83"/>
      <c r="O261" s="83">
        <f>SUM(O262)</f>
        <v>293676</v>
      </c>
      <c r="P261" s="83"/>
      <c r="Q261" s="9">
        <f>SUM(Q262)</f>
        <v>293588.43</v>
      </c>
      <c r="R261" s="43">
        <f t="shared" si="6"/>
        <v>0.9997018142442692</v>
      </c>
    </row>
    <row r="262" spans="1:18" ht="13.5" customHeight="1">
      <c r="A262" s="5"/>
      <c r="B262" s="56"/>
      <c r="C262" s="56"/>
      <c r="D262" s="7"/>
      <c r="E262" s="7" t="s">
        <v>161</v>
      </c>
      <c r="F262" s="74" t="s">
        <v>162</v>
      </c>
      <c r="G262" s="74"/>
      <c r="H262" s="85">
        <v>147000</v>
      </c>
      <c r="I262" s="85"/>
      <c r="J262" s="8">
        <v>147000</v>
      </c>
      <c r="K262" s="8">
        <v>0</v>
      </c>
      <c r="L262" s="8">
        <v>146676</v>
      </c>
      <c r="M262" s="85">
        <v>0</v>
      </c>
      <c r="N262" s="85"/>
      <c r="O262" s="85">
        <v>293676</v>
      </c>
      <c r="P262" s="85"/>
      <c r="Q262" s="8">
        <v>293588.43</v>
      </c>
      <c r="R262" s="43">
        <f t="shared" si="6"/>
        <v>0.9997018142442692</v>
      </c>
    </row>
    <row r="263" spans="1:18" ht="25.5" customHeight="1">
      <c r="A263" s="5"/>
      <c r="B263" s="57"/>
      <c r="C263" s="57"/>
      <c r="D263" s="6" t="s">
        <v>169</v>
      </c>
      <c r="E263" s="6"/>
      <c r="F263" s="58" t="s">
        <v>170</v>
      </c>
      <c r="G263" s="58"/>
      <c r="H263" s="83">
        <f>SUM(H264:I266)</f>
        <v>163500</v>
      </c>
      <c r="I263" s="83"/>
      <c r="J263" s="9">
        <f>SUM(J264:J266)</f>
        <v>163500</v>
      </c>
      <c r="K263" s="9">
        <f>SUM(K264:K266)</f>
        <v>0</v>
      </c>
      <c r="L263" s="9">
        <f>SUM(L264:L266)</f>
        <v>20809.87</v>
      </c>
      <c r="M263" s="83">
        <f>SUM(M264:N266)</f>
        <v>920.65</v>
      </c>
      <c r="N263" s="83"/>
      <c r="O263" s="83">
        <f>SUM(O264:P266)</f>
        <v>183389.22</v>
      </c>
      <c r="P263" s="83"/>
      <c r="Q263" s="9">
        <f>SUM(Q264:Q266)</f>
        <v>182983.71</v>
      </c>
      <c r="R263" s="43">
        <f t="shared" si="6"/>
        <v>0.9977888013264902</v>
      </c>
    </row>
    <row r="264" spans="1:18" ht="13.5" customHeight="1">
      <c r="A264" s="5"/>
      <c r="B264" s="56"/>
      <c r="C264" s="56"/>
      <c r="D264" s="7"/>
      <c r="E264" s="7" t="s">
        <v>161</v>
      </c>
      <c r="F264" s="74" t="s">
        <v>162</v>
      </c>
      <c r="G264" s="74"/>
      <c r="H264" s="85">
        <v>160000</v>
      </c>
      <c r="I264" s="85"/>
      <c r="J264" s="8">
        <v>160000</v>
      </c>
      <c r="K264" s="8">
        <v>0</v>
      </c>
      <c r="L264" s="8">
        <v>20809.87</v>
      </c>
      <c r="M264" s="85">
        <v>0</v>
      </c>
      <c r="N264" s="85"/>
      <c r="O264" s="85">
        <v>180809.87</v>
      </c>
      <c r="P264" s="85"/>
      <c r="Q264" s="8">
        <v>180809.87</v>
      </c>
      <c r="R264" s="43">
        <f t="shared" si="6"/>
        <v>1</v>
      </c>
    </row>
    <row r="265" spans="1:18" ht="27.75" customHeight="1">
      <c r="A265" s="5"/>
      <c r="B265" s="56"/>
      <c r="C265" s="56"/>
      <c r="D265" s="7"/>
      <c r="E265" s="7" t="s">
        <v>30</v>
      </c>
      <c r="F265" s="74" t="s">
        <v>31</v>
      </c>
      <c r="G265" s="74"/>
      <c r="H265" s="85">
        <v>1500</v>
      </c>
      <c r="I265" s="85"/>
      <c r="J265" s="8">
        <v>1500</v>
      </c>
      <c r="K265" s="8">
        <v>0</v>
      </c>
      <c r="L265" s="8">
        <v>0</v>
      </c>
      <c r="M265" s="85">
        <v>920.65</v>
      </c>
      <c r="N265" s="85"/>
      <c r="O265" s="85">
        <v>579.35</v>
      </c>
      <c r="P265" s="85"/>
      <c r="Q265" s="8">
        <v>387.88</v>
      </c>
      <c r="R265" s="43">
        <f t="shared" si="6"/>
        <v>0.6695089324242686</v>
      </c>
    </row>
    <row r="266" spans="1:18" ht="13.5" customHeight="1">
      <c r="A266" s="5"/>
      <c r="B266" s="56"/>
      <c r="C266" s="56"/>
      <c r="D266" s="7"/>
      <c r="E266" s="7" t="s">
        <v>51</v>
      </c>
      <c r="F266" s="74" t="s">
        <v>52</v>
      </c>
      <c r="G266" s="74"/>
      <c r="H266" s="85">
        <v>2000</v>
      </c>
      <c r="I266" s="85"/>
      <c r="J266" s="8">
        <v>2000</v>
      </c>
      <c r="K266" s="8">
        <v>0</v>
      </c>
      <c r="L266" s="8">
        <v>0</v>
      </c>
      <c r="M266" s="85">
        <v>0</v>
      </c>
      <c r="N266" s="85"/>
      <c r="O266" s="85">
        <v>2000</v>
      </c>
      <c r="P266" s="85"/>
      <c r="Q266" s="8">
        <v>1785.96</v>
      </c>
      <c r="R266" s="43">
        <f t="shared" si="6"/>
        <v>0.89298</v>
      </c>
    </row>
    <row r="267" spans="1:18" ht="21" customHeight="1">
      <c r="A267" s="5"/>
      <c r="B267" s="57"/>
      <c r="C267" s="57"/>
      <c r="D267" s="6" t="s">
        <v>171</v>
      </c>
      <c r="E267" s="6"/>
      <c r="F267" s="58" t="s">
        <v>172</v>
      </c>
      <c r="G267" s="58"/>
      <c r="H267" s="83">
        <f>SUM(H268)</f>
        <v>41820</v>
      </c>
      <c r="I267" s="83"/>
      <c r="J267" s="9">
        <f>SUM(J268)</f>
        <v>41820</v>
      </c>
      <c r="K267" s="9">
        <f>SUM(K268)</f>
        <v>0</v>
      </c>
      <c r="L267" s="9">
        <f>SUM(L268)</f>
        <v>63783</v>
      </c>
      <c r="M267" s="83">
        <f>SUM(M268)</f>
        <v>0</v>
      </c>
      <c r="N267" s="83"/>
      <c r="O267" s="83">
        <f>SUM(O268)</f>
        <v>105603</v>
      </c>
      <c r="P267" s="83"/>
      <c r="Q267" s="9">
        <f>SUM(Q268)</f>
        <v>104023.09</v>
      </c>
      <c r="R267" s="43">
        <f t="shared" si="6"/>
        <v>0.9850391560845809</v>
      </c>
    </row>
    <row r="268" spans="1:18" ht="13.5" customHeight="1">
      <c r="A268" s="5"/>
      <c r="B268" s="56"/>
      <c r="C268" s="56"/>
      <c r="D268" s="7"/>
      <c r="E268" s="7" t="s">
        <v>161</v>
      </c>
      <c r="F268" s="74" t="s">
        <v>162</v>
      </c>
      <c r="G268" s="74"/>
      <c r="H268" s="85">
        <v>41820</v>
      </c>
      <c r="I268" s="85"/>
      <c r="J268" s="8">
        <v>41820</v>
      </c>
      <c r="K268" s="8">
        <v>0</v>
      </c>
      <c r="L268" s="8">
        <v>63783</v>
      </c>
      <c r="M268" s="85">
        <v>0</v>
      </c>
      <c r="N268" s="85"/>
      <c r="O268" s="85">
        <v>105603</v>
      </c>
      <c r="P268" s="85"/>
      <c r="Q268" s="8">
        <v>104023.09</v>
      </c>
      <c r="R268" s="43">
        <f aca="true" t="shared" si="7" ref="R268:R331">Q268/O268*100%</f>
        <v>0.9850391560845809</v>
      </c>
    </row>
    <row r="269" spans="1:18" ht="18.75" customHeight="1">
      <c r="A269" s="5"/>
      <c r="B269" s="57"/>
      <c r="C269" s="57"/>
      <c r="D269" s="6" t="s">
        <v>173</v>
      </c>
      <c r="E269" s="6"/>
      <c r="F269" s="58" t="s">
        <v>174</v>
      </c>
      <c r="G269" s="58"/>
      <c r="H269" s="83">
        <f>SUM(H270:I281)</f>
        <v>206642.97</v>
      </c>
      <c r="I269" s="83"/>
      <c r="J269" s="9">
        <f>SUM(J270:J281)</f>
        <v>206642.97</v>
      </c>
      <c r="K269" s="9">
        <f>SUM(K270:K281)</f>
        <v>0</v>
      </c>
      <c r="L269" s="9">
        <f>SUM(L270:L281)</f>
        <v>3658.07</v>
      </c>
      <c r="M269" s="83">
        <f>SUM(M270:N281)</f>
        <v>6152</v>
      </c>
      <c r="N269" s="83"/>
      <c r="O269" s="83">
        <f>SUM(O270:P281)</f>
        <v>204149.04</v>
      </c>
      <c r="P269" s="83"/>
      <c r="Q269" s="9">
        <f>SUM(Q270:Q281)</f>
        <v>172081.61</v>
      </c>
      <c r="R269" s="43">
        <f t="shared" si="7"/>
        <v>0.8429214754083584</v>
      </c>
    </row>
    <row r="270" spans="1:18" ht="35.25" customHeight="1">
      <c r="A270" s="5"/>
      <c r="B270" s="56"/>
      <c r="C270" s="56"/>
      <c r="D270" s="7"/>
      <c r="E270" s="7" t="s">
        <v>83</v>
      </c>
      <c r="F270" s="74" t="s">
        <v>84</v>
      </c>
      <c r="G270" s="74"/>
      <c r="H270" s="85">
        <v>400</v>
      </c>
      <c r="I270" s="85"/>
      <c r="J270" s="8">
        <v>400</v>
      </c>
      <c r="K270" s="8">
        <v>0</v>
      </c>
      <c r="L270" s="8">
        <v>0</v>
      </c>
      <c r="M270" s="85">
        <v>400</v>
      </c>
      <c r="N270" s="85"/>
      <c r="O270" s="85">
        <v>0</v>
      </c>
      <c r="P270" s="85"/>
      <c r="Q270" s="8">
        <v>0</v>
      </c>
      <c r="R270" s="43" t="e">
        <f t="shared" si="7"/>
        <v>#DIV/0!</v>
      </c>
    </row>
    <row r="271" spans="1:18" ht="20.25" customHeight="1">
      <c r="A271" s="5"/>
      <c r="B271" s="56"/>
      <c r="C271" s="56"/>
      <c r="D271" s="7"/>
      <c r="E271" s="7" t="s">
        <v>41</v>
      </c>
      <c r="F271" s="74" t="s">
        <v>42</v>
      </c>
      <c r="G271" s="74"/>
      <c r="H271" s="85">
        <v>144745</v>
      </c>
      <c r="I271" s="85"/>
      <c r="J271" s="8">
        <v>144745</v>
      </c>
      <c r="K271" s="8">
        <v>0</v>
      </c>
      <c r="L271" s="8">
        <v>0</v>
      </c>
      <c r="M271" s="85">
        <v>3500</v>
      </c>
      <c r="N271" s="85"/>
      <c r="O271" s="85">
        <v>141245</v>
      </c>
      <c r="P271" s="85"/>
      <c r="Q271" s="8">
        <v>125424.01</v>
      </c>
      <c r="R271" s="43">
        <f t="shared" si="7"/>
        <v>0.887989026160218</v>
      </c>
    </row>
    <row r="272" spans="1:18" ht="18.75" customHeight="1">
      <c r="A272" s="5"/>
      <c r="B272" s="56"/>
      <c r="C272" s="56"/>
      <c r="D272" s="7"/>
      <c r="E272" s="7" t="s">
        <v>69</v>
      </c>
      <c r="F272" s="74" t="s">
        <v>70</v>
      </c>
      <c r="G272" s="74"/>
      <c r="H272" s="85">
        <v>9756.25</v>
      </c>
      <c r="I272" s="85"/>
      <c r="J272" s="8">
        <v>9756.25</v>
      </c>
      <c r="K272" s="8">
        <v>0</v>
      </c>
      <c r="L272" s="8">
        <v>0</v>
      </c>
      <c r="M272" s="85">
        <v>0</v>
      </c>
      <c r="N272" s="85"/>
      <c r="O272" s="85">
        <v>9756.25</v>
      </c>
      <c r="P272" s="85"/>
      <c r="Q272" s="8">
        <v>9756.25</v>
      </c>
      <c r="R272" s="43">
        <f t="shared" si="7"/>
        <v>1</v>
      </c>
    </row>
    <row r="273" spans="1:18" ht="23.25" customHeight="1">
      <c r="A273" s="5"/>
      <c r="B273" s="56"/>
      <c r="C273" s="56"/>
      <c r="D273" s="7"/>
      <c r="E273" s="7" t="s">
        <v>43</v>
      </c>
      <c r="F273" s="74" t="s">
        <v>44</v>
      </c>
      <c r="G273" s="74"/>
      <c r="H273" s="85">
        <v>24450</v>
      </c>
      <c r="I273" s="85"/>
      <c r="J273" s="8">
        <v>24450</v>
      </c>
      <c r="K273" s="8">
        <v>0</v>
      </c>
      <c r="L273" s="8">
        <v>0</v>
      </c>
      <c r="M273" s="85">
        <v>223.4</v>
      </c>
      <c r="N273" s="85"/>
      <c r="O273" s="85">
        <v>24226.6</v>
      </c>
      <c r="P273" s="85"/>
      <c r="Q273" s="8">
        <v>14372.52</v>
      </c>
      <c r="R273" s="43">
        <f t="shared" si="7"/>
        <v>0.5932536963502927</v>
      </c>
    </row>
    <row r="274" spans="1:18" ht="13.5" customHeight="1">
      <c r="A274" s="5"/>
      <c r="B274" s="56"/>
      <c r="C274" s="56"/>
      <c r="D274" s="7"/>
      <c r="E274" s="7" t="s">
        <v>45</v>
      </c>
      <c r="F274" s="74" t="s">
        <v>46</v>
      </c>
      <c r="G274" s="74"/>
      <c r="H274" s="85">
        <v>3816</v>
      </c>
      <c r="I274" s="85"/>
      <c r="J274" s="8">
        <v>3816</v>
      </c>
      <c r="K274" s="8">
        <v>0</v>
      </c>
      <c r="L274" s="8">
        <v>0</v>
      </c>
      <c r="M274" s="85">
        <v>650</v>
      </c>
      <c r="N274" s="85"/>
      <c r="O274" s="85">
        <v>3166</v>
      </c>
      <c r="P274" s="85"/>
      <c r="Q274" s="8">
        <v>2912.77</v>
      </c>
      <c r="R274" s="43">
        <f t="shared" si="7"/>
        <v>0.9200157927984839</v>
      </c>
    </row>
    <row r="275" spans="1:18" ht="13.5" customHeight="1">
      <c r="A275" s="5"/>
      <c r="B275" s="56"/>
      <c r="C275" s="56"/>
      <c r="D275" s="7"/>
      <c r="E275" s="7" t="s">
        <v>49</v>
      </c>
      <c r="F275" s="74" t="s">
        <v>50</v>
      </c>
      <c r="G275" s="74"/>
      <c r="H275" s="85">
        <v>800</v>
      </c>
      <c r="I275" s="85"/>
      <c r="J275" s="8">
        <v>800</v>
      </c>
      <c r="K275" s="8">
        <v>0</v>
      </c>
      <c r="L275" s="8">
        <v>0</v>
      </c>
      <c r="M275" s="85">
        <v>800</v>
      </c>
      <c r="N275" s="85"/>
      <c r="O275" s="85">
        <v>0</v>
      </c>
      <c r="P275" s="85"/>
      <c r="Q275" s="8">
        <v>0</v>
      </c>
      <c r="R275" s="43" t="e">
        <f t="shared" si="7"/>
        <v>#DIV/0!</v>
      </c>
    </row>
    <row r="276" spans="1:18" ht="29.25" customHeight="1">
      <c r="A276" s="5"/>
      <c r="B276" s="56"/>
      <c r="C276" s="56"/>
      <c r="D276" s="7"/>
      <c r="E276" s="7" t="s">
        <v>30</v>
      </c>
      <c r="F276" s="74" t="s">
        <v>31</v>
      </c>
      <c r="G276" s="74"/>
      <c r="H276" s="85">
        <v>6000</v>
      </c>
      <c r="I276" s="85"/>
      <c r="J276" s="8">
        <v>6000</v>
      </c>
      <c r="K276" s="8">
        <v>0</v>
      </c>
      <c r="L276" s="8">
        <v>0</v>
      </c>
      <c r="M276" s="85">
        <v>513.6</v>
      </c>
      <c r="N276" s="85"/>
      <c r="O276" s="85">
        <v>5486.4</v>
      </c>
      <c r="P276" s="85"/>
      <c r="Q276" s="8">
        <v>883.18</v>
      </c>
      <c r="R276" s="43">
        <f t="shared" si="7"/>
        <v>0.16097623213764947</v>
      </c>
    </row>
    <row r="277" spans="1:18" ht="13.5" customHeight="1">
      <c r="A277" s="5"/>
      <c r="B277" s="56"/>
      <c r="C277" s="56"/>
      <c r="D277" s="7"/>
      <c r="E277" s="7" t="s">
        <v>51</v>
      </c>
      <c r="F277" s="74" t="s">
        <v>52</v>
      </c>
      <c r="G277" s="74"/>
      <c r="H277" s="85">
        <v>10000</v>
      </c>
      <c r="I277" s="85"/>
      <c r="J277" s="8">
        <v>10000</v>
      </c>
      <c r="K277" s="8">
        <v>0</v>
      </c>
      <c r="L277" s="8">
        <v>2318.07</v>
      </c>
      <c r="M277" s="85">
        <v>0</v>
      </c>
      <c r="N277" s="85"/>
      <c r="O277" s="85">
        <v>12318.07</v>
      </c>
      <c r="P277" s="85"/>
      <c r="Q277" s="8">
        <v>10887.89</v>
      </c>
      <c r="R277" s="43">
        <f t="shared" si="7"/>
        <v>0.8838957726332128</v>
      </c>
    </row>
    <row r="278" spans="1:18" ht="13.5" customHeight="1">
      <c r="A278" s="5"/>
      <c r="B278" s="56"/>
      <c r="C278" s="56"/>
      <c r="D278" s="7"/>
      <c r="E278" s="7" t="s">
        <v>73</v>
      </c>
      <c r="F278" s="74" t="s">
        <v>74</v>
      </c>
      <c r="G278" s="74"/>
      <c r="H278" s="85">
        <v>1000</v>
      </c>
      <c r="I278" s="85"/>
      <c r="J278" s="8">
        <v>1000</v>
      </c>
      <c r="K278" s="8">
        <v>0</v>
      </c>
      <c r="L278" s="8">
        <v>200</v>
      </c>
      <c r="M278" s="85">
        <v>0</v>
      </c>
      <c r="N278" s="85"/>
      <c r="O278" s="85">
        <v>1200</v>
      </c>
      <c r="P278" s="85"/>
      <c r="Q278" s="8">
        <v>1100.9</v>
      </c>
      <c r="R278" s="43">
        <f t="shared" si="7"/>
        <v>0.9174166666666668</v>
      </c>
    </row>
    <row r="279" spans="1:18" ht="13.5" customHeight="1">
      <c r="A279" s="5"/>
      <c r="B279" s="56"/>
      <c r="C279" s="56"/>
      <c r="D279" s="7"/>
      <c r="E279" s="7" t="s">
        <v>53</v>
      </c>
      <c r="F279" s="74" t="s">
        <v>54</v>
      </c>
      <c r="G279" s="74"/>
      <c r="H279" s="85">
        <v>300</v>
      </c>
      <c r="I279" s="85"/>
      <c r="J279" s="8">
        <v>300</v>
      </c>
      <c r="K279" s="8">
        <v>0</v>
      </c>
      <c r="L279" s="8">
        <v>0</v>
      </c>
      <c r="M279" s="85">
        <v>65</v>
      </c>
      <c r="N279" s="85"/>
      <c r="O279" s="85">
        <v>235</v>
      </c>
      <c r="P279" s="85"/>
      <c r="Q279" s="8">
        <v>235</v>
      </c>
      <c r="R279" s="43">
        <f t="shared" si="7"/>
        <v>1</v>
      </c>
    </row>
    <row r="280" spans="1:18" ht="21" customHeight="1">
      <c r="A280" s="5"/>
      <c r="B280" s="56"/>
      <c r="C280" s="56"/>
      <c r="D280" s="7"/>
      <c r="E280" s="7" t="s">
        <v>55</v>
      </c>
      <c r="F280" s="74" t="s">
        <v>56</v>
      </c>
      <c r="G280" s="74"/>
      <c r="H280" s="85">
        <v>4375.72</v>
      </c>
      <c r="I280" s="85"/>
      <c r="J280" s="8">
        <v>4375.72</v>
      </c>
      <c r="K280" s="8">
        <v>0</v>
      </c>
      <c r="L280" s="8">
        <v>0</v>
      </c>
      <c r="M280" s="85">
        <v>0</v>
      </c>
      <c r="N280" s="85"/>
      <c r="O280" s="85">
        <v>4375.72</v>
      </c>
      <c r="P280" s="85"/>
      <c r="Q280" s="8">
        <v>4375.72</v>
      </c>
      <c r="R280" s="43">
        <f t="shared" si="7"/>
        <v>1</v>
      </c>
    </row>
    <row r="281" spans="1:18" ht="22.5" customHeight="1">
      <c r="A281" s="5"/>
      <c r="B281" s="56"/>
      <c r="C281" s="56"/>
      <c r="D281" s="7"/>
      <c r="E281" s="7" t="s">
        <v>93</v>
      </c>
      <c r="F281" s="74" t="s">
        <v>94</v>
      </c>
      <c r="G281" s="74"/>
      <c r="H281" s="85">
        <v>1000</v>
      </c>
      <c r="I281" s="85"/>
      <c r="J281" s="8">
        <v>1000</v>
      </c>
      <c r="K281" s="8" t="s">
        <v>15</v>
      </c>
      <c r="L281" s="8">
        <v>1140</v>
      </c>
      <c r="M281" s="85">
        <v>0</v>
      </c>
      <c r="N281" s="85"/>
      <c r="O281" s="85">
        <v>2140</v>
      </c>
      <c r="P281" s="85"/>
      <c r="Q281" s="8">
        <v>2133.37</v>
      </c>
      <c r="R281" s="43">
        <f t="shared" si="7"/>
        <v>0.9969018691588785</v>
      </c>
    </row>
    <row r="282" spans="1:18" ht="21" customHeight="1">
      <c r="A282" s="5"/>
      <c r="B282" s="57"/>
      <c r="C282" s="57"/>
      <c r="D282" s="6" t="s">
        <v>175</v>
      </c>
      <c r="E282" s="6"/>
      <c r="F282" s="58" t="s">
        <v>176</v>
      </c>
      <c r="G282" s="58"/>
      <c r="H282" s="83">
        <f>SUM(H283:I290)</f>
        <v>55889.03</v>
      </c>
      <c r="I282" s="83"/>
      <c r="J282" s="9">
        <f>SUM(J283:J290)</f>
        <v>55889.03</v>
      </c>
      <c r="K282" s="9">
        <f>SUM(K283:K290)</f>
        <v>0</v>
      </c>
      <c r="L282" s="9">
        <f>SUM(L283:L290)</f>
        <v>1093.93</v>
      </c>
      <c r="M282" s="83">
        <f>SUM(M283:N290)</f>
        <v>16570.71</v>
      </c>
      <c r="N282" s="83"/>
      <c r="O282" s="83">
        <f>SUM(O283:P290)</f>
        <v>40412.25</v>
      </c>
      <c r="P282" s="83"/>
      <c r="Q282" s="9">
        <f>SUM(Q283:Q290)</f>
        <v>37022.009999999995</v>
      </c>
      <c r="R282" s="43">
        <f t="shared" si="7"/>
        <v>0.9161086056826827</v>
      </c>
    </row>
    <row r="283" spans="1:18" ht="27.75" customHeight="1">
      <c r="A283" s="5"/>
      <c r="B283" s="56"/>
      <c r="C283" s="56"/>
      <c r="D283" s="7"/>
      <c r="E283" s="7" t="s">
        <v>41</v>
      </c>
      <c r="F283" s="74" t="s">
        <v>42</v>
      </c>
      <c r="G283" s="74"/>
      <c r="H283" s="85">
        <v>43070</v>
      </c>
      <c r="I283" s="85"/>
      <c r="J283" s="8">
        <v>43070</v>
      </c>
      <c r="K283" s="8">
        <v>0</v>
      </c>
      <c r="L283" s="8">
        <v>0</v>
      </c>
      <c r="M283" s="85">
        <v>13000</v>
      </c>
      <c r="N283" s="85"/>
      <c r="O283" s="85">
        <v>30070</v>
      </c>
      <c r="P283" s="85"/>
      <c r="Q283" s="8">
        <v>27269.26</v>
      </c>
      <c r="R283" s="43">
        <f t="shared" si="7"/>
        <v>0.9068593282341203</v>
      </c>
    </row>
    <row r="284" spans="1:18" ht="22.5" customHeight="1">
      <c r="A284" s="5"/>
      <c r="B284" s="56"/>
      <c r="C284" s="56"/>
      <c r="D284" s="7"/>
      <c r="E284" s="7" t="s">
        <v>69</v>
      </c>
      <c r="F284" s="74" t="s">
        <v>70</v>
      </c>
      <c r="G284" s="74"/>
      <c r="H284" s="85">
        <v>1772.39</v>
      </c>
      <c r="I284" s="85"/>
      <c r="J284" s="8">
        <v>1772.39</v>
      </c>
      <c r="K284" s="8">
        <v>0</v>
      </c>
      <c r="L284" s="8">
        <v>0</v>
      </c>
      <c r="M284" s="85">
        <v>0</v>
      </c>
      <c r="N284" s="85"/>
      <c r="O284" s="85">
        <v>1772.39</v>
      </c>
      <c r="P284" s="85"/>
      <c r="Q284" s="8">
        <v>1772.39</v>
      </c>
      <c r="R284" s="43">
        <f t="shared" si="7"/>
        <v>1</v>
      </c>
    </row>
    <row r="285" spans="1:18" ht="32.25" customHeight="1">
      <c r="A285" s="5"/>
      <c r="B285" s="56"/>
      <c r="C285" s="56"/>
      <c r="D285" s="7"/>
      <c r="E285" s="7" t="s">
        <v>43</v>
      </c>
      <c r="F285" s="74" t="s">
        <v>44</v>
      </c>
      <c r="G285" s="74"/>
      <c r="H285" s="85">
        <v>7095</v>
      </c>
      <c r="I285" s="85"/>
      <c r="J285" s="8">
        <v>7095</v>
      </c>
      <c r="K285" s="8">
        <v>0</v>
      </c>
      <c r="L285" s="8">
        <v>0</v>
      </c>
      <c r="M285" s="85">
        <v>1700</v>
      </c>
      <c r="N285" s="85"/>
      <c r="O285" s="85">
        <v>5395</v>
      </c>
      <c r="P285" s="85"/>
      <c r="Q285" s="8">
        <v>4895.26</v>
      </c>
      <c r="R285" s="43">
        <f t="shared" si="7"/>
        <v>0.9073697868396664</v>
      </c>
    </row>
    <row r="286" spans="1:18" ht="13.5" customHeight="1">
      <c r="A286" s="5"/>
      <c r="B286" s="56"/>
      <c r="C286" s="56"/>
      <c r="D286" s="7"/>
      <c r="E286" s="7" t="s">
        <v>45</v>
      </c>
      <c r="F286" s="74" t="s">
        <v>46</v>
      </c>
      <c r="G286" s="74"/>
      <c r="H286" s="85">
        <v>1107</v>
      </c>
      <c r="I286" s="85"/>
      <c r="J286" s="8">
        <v>1107</v>
      </c>
      <c r="K286" s="8">
        <v>0</v>
      </c>
      <c r="L286" s="8">
        <v>0</v>
      </c>
      <c r="M286" s="85">
        <v>140</v>
      </c>
      <c r="N286" s="85"/>
      <c r="O286" s="85">
        <v>967</v>
      </c>
      <c r="P286" s="85"/>
      <c r="Q286" s="8">
        <v>897.24</v>
      </c>
      <c r="R286" s="43">
        <f t="shared" si="7"/>
        <v>0.9278593588417787</v>
      </c>
    </row>
    <row r="287" spans="1:18" ht="13.5" customHeight="1">
      <c r="A287" s="5"/>
      <c r="B287" s="56"/>
      <c r="C287" s="56"/>
      <c r="D287" s="7"/>
      <c r="E287" s="7" t="s">
        <v>49</v>
      </c>
      <c r="F287" s="74" t="s">
        <v>50</v>
      </c>
      <c r="G287" s="74"/>
      <c r="H287" s="85">
        <v>1500</v>
      </c>
      <c r="I287" s="85"/>
      <c r="J287" s="8">
        <v>1500</v>
      </c>
      <c r="K287" s="8">
        <v>0</v>
      </c>
      <c r="L287" s="8">
        <v>0</v>
      </c>
      <c r="M287" s="85">
        <v>1480</v>
      </c>
      <c r="N287" s="85"/>
      <c r="O287" s="85">
        <v>20</v>
      </c>
      <c r="P287" s="85"/>
      <c r="Q287" s="8">
        <v>0</v>
      </c>
      <c r="R287" s="43">
        <f t="shared" si="7"/>
        <v>0</v>
      </c>
    </row>
    <row r="288" spans="1:18" ht="33.75" customHeight="1">
      <c r="A288" s="5"/>
      <c r="B288" s="56"/>
      <c r="C288" s="56"/>
      <c r="D288" s="7"/>
      <c r="E288" s="7" t="s">
        <v>30</v>
      </c>
      <c r="F288" s="74" t="s">
        <v>31</v>
      </c>
      <c r="G288" s="74"/>
      <c r="H288" s="85">
        <v>150.71</v>
      </c>
      <c r="I288" s="85"/>
      <c r="J288" s="8">
        <v>150.71</v>
      </c>
      <c r="K288" s="8">
        <v>0</v>
      </c>
      <c r="L288" s="8">
        <v>0</v>
      </c>
      <c r="M288" s="85">
        <v>150.71</v>
      </c>
      <c r="N288" s="85"/>
      <c r="O288" s="85">
        <v>0</v>
      </c>
      <c r="P288" s="85"/>
      <c r="Q288" s="8">
        <v>0</v>
      </c>
      <c r="R288" s="43" t="e">
        <f t="shared" si="7"/>
        <v>#DIV/0!</v>
      </c>
    </row>
    <row r="289" spans="1:18" ht="13.5" customHeight="1">
      <c r="A289" s="5"/>
      <c r="B289" s="56"/>
      <c r="C289" s="56"/>
      <c r="D289" s="7"/>
      <c r="E289" s="7" t="s">
        <v>51</v>
      </c>
      <c r="F289" s="74" t="s">
        <v>52</v>
      </c>
      <c r="G289" s="74"/>
      <c r="H289" s="85">
        <v>100</v>
      </c>
      <c r="I289" s="85"/>
      <c r="J289" s="8">
        <v>100</v>
      </c>
      <c r="K289" s="8">
        <v>0</v>
      </c>
      <c r="L289" s="8">
        <v>0</v>
      </c>
      <c r="M289" s="85">
        <v>100</v>
      </c>
      <c r="N289" s="85"/>
      <c r="O289" s="85">
        <v>0</v>
      </c>
      <c r="P289" s="85"/>
      <c r="Q289" s="8">
        <v>0</v>
      </c>
      <c r="R289" s="43" t="e">
        <f t="shared" si="7"/>
        <v>#DIV/0!</v>
      </c>
    </row>
    <row r="290" spans="1:18" ht="36" customHeight="1">
      <c r="A290" s="5"/>
      <c r="B290" s="56"/>
      <c r="C290" s="56"/>
      <c r="D290" s="7"/>
      <c r="E290" s="7" t="s">
        <v>55</v>
      </c>
      <c r="F290" s="74" t="s">
        <v>56</v>
      </c>
      <c r="G290" s="74"/>
      <c r="H290" s="85">
        <v>1093.93</v>
      </c>
      <c r="I290" s="85"/>
      <c r="J290" s="8">
        <v>1093.93</v>
      </c>
      <c r="K290" s="8">
        <v>0</v>
      </c>
      <c r="L290" s="8">
        <v>1093.93</v>
      </c>
      <c r="M290" s="85">
        <v>0</v>
      </c>
      <c r="N290" s="85"/>
      <c r="O290" s="85">
        <v>2187.86</v>
      </c>
      <c r="P290" s="85"/>
      <c r="Q290" s="8">
        <v>2187.86</v>
      </c>
      <c r="R290" s="43">
        <f t="shared" si="7"/>
        <v>1</v>
      </c>
    </row>
    <row r="291" spans="1:18" ht="22.5" customHeight="1">
      <c r="A291" s="5"/>
      <c r="B291" s="57"/>
      <c r="C291" s="57"/>
      <c r="D291" s="6" t="s">
        <v>177</v>
      </c>
      <c r="E291" s="6"/>
      <c r="F291" s="58" t="s">
        <v>27</v>
      </c>
      <c r="G291" s="58"/>
      <c r="H291" s="83">
        <f>SUM(H292:I296)</f>
        <v>227000</v>
      </c>
      <c r="I291" s="83"/>
      <c r="J291" s="9">
        <f>SUM(J292:J296)</f>
        <v>227000</v>
      </c>
      <c r="K291" s="9">
        <f>SUM(K292:K296)</f>
        <v>0</v>
      </c>
      <c r="L291" s="9">
        <f>SUM(L292:L296)</f>
        <v>65666.26000000001</v>
      </c>
      <c r="M291" s="66">
        <f>SUM(M292:N296)</f>
        <v>646.26</v>
      </c>
      <c r="N291" s="66"/>
      <c r="O291" s="66">
        <f>SUM(O292:P296)</f>
        <v>292020</v>
      </c>
      <c r="P291" s="66"/>
      <c r="Q291" s="33">
        <f>SUM(Q292:Q296)</f>
        <v>282666.49</v>
      </c>
      <c r="R291" s="43">
        <f t="shared" si="7"/>
        <v>0.9679696253681255</v>
      </c>
    </row>
    <row r="292" spans="1:18" ht="22.5" customHeight="1">
      <c r="A292" s="5"/>
      <c r="B292" s="78"/>
      <c r="C292" s="79"/>
      <c r="D292" s="6"/>
      <c r="E292" s="31" t="s">
        <v>28</v>
      </c>
      <c r="F292" s="74" t="s">
        <v>29</v>
      </c>
      <c r="G292" s="74"/>
      <c r="H292" s="75">
        <v>0</v>
      </c>
      <c r="I292" s="76"/>
      <c r="J292" s="36">
        <v>0</v>
      </c>
      <c r="K292" s="36">
        <v>0</v>
      </c>
      <c r="L292" s="9">
        <v>15000</v>
      </c>
      <c r="M292" s="68">
        <v>0</v>
      </c>
      <c r="N292" s="69"/>
      <c r="O292" s="68">
        <v>15000</v>
      </c>
      <c r="P292" s="69"/>
      <c r="Q292" s="33">
        <v>14300</v>
      </c>
      <c r="R292" s="43">
        <f t="shared" si="7"/>
        <v>0.9533333333333334</v>
      </c>
    </row>
    <row r="293" spans="1:18" ht="18" customHeight="1">
      <c r="A293" s="5"/>
      <c r="B293" s="56"/>
      <c r="C293" s="56"/>
      <c r="D293" s="7"/>
      <c r="E293" s="7" t="s">
        <v>161</v>
      </c>
      <c r="F293" s="74" t="s">
        <v>162</v>
      </c>
      <c r="G293" s="74"/>
      <c r="H293" s="85">
        <v>225000</v>
      </c>
      <c r="I293" s="85"/>
      <c r="J293" s="8">
        <v>225000</v>
      </c>
      <c r="K293" s="8">
        <v>0</v>
      </c>
      <c r="L293" s="8">
        <v>35730.4</v>
      </c>
      <c r="M293" s="67">
        <v>0</v>
      </c>
      <c r="N293" s="67"/>
      <c r="O293" s="67">
        <v>260730.4</v>
      </c>
      <c r="P293" s="67"/>
      <c r="Q293" s="34">
        <v>257462.75</v>
      </c>
      <c r="R293" s="43">
        <f t="shared" si="7"/>
        <v>0.9874673225676791</v>
      </c>
    </row>
    <row r="294" spans="1:18" ht="31.5" customHeight="1">
      <c r="A294" s="5"/>
      <c r="B294" s="56"/>
      <c r="C294" s="56"/>
      <c r="D294" s="7"/>
      <c r="E294" s="7" t="s">
        <v>30</v>
      </c>
      <c r="F294" s="74" t="s">
        <v>31</v>
      </c>
      <c r="G294" s="74"/>
      <c r="H294" s="85">
        <v>2000</v>
      </c>
      <c r="I294" s="85"/>
      <c r="J294" s="8">
        <v>2000</v>
      </c>
      <c r="K294" s="8">
        <v>0</v>
      </c>
      <c r="L294" s="8">
        <v>0</v>
      </c>
      <c r="M294" s="85">
        <v>646.26</v>
      </c>
      <c r="N294" s="85"/>
      <c r="O294" s="85">
        <v>1353.74</v>
      </c>
      <c r="P294" s="85"/>
      <c r="Q294" s="8">
        <v>1353.74</v>
      </c>
      <c r="R294" s="43">
        <f t="shared" si="7"/>
        <v>1</v>
      </c>
    </row>
    <row r="295" spans="1:18" ht="31.5" customHeight="1">
      <c r="A295" s="5"/>
      <c r="B295" s="72"/>
      <c r="C295" s="73"/>
      <c r="D295" s="7"/>
      <c r="E295" s="20" t="s">
        <v>51</v>
      </c>
      <c r="F295" s="74" t="s">
        <v>52</v>
      </c>
      <c r="G295" s="74"/>
      <c r="H295" s="82">
        <v>0</v>
      </c>
      <c r="I295" s="81"/>
      <c r="J295" s="39">
        <v>0</v>
      </c>
      <c r="K295" s="39">
        <v>0</v>
      </c>
      <c r="L295" s="8">
        <v>5385.86</v>
      </c>
      <c r="M295" s="82">
        <v>0</v>
      </c>
      <c r="N295" s="81"/>
      <c r="O295" s="80">
        <v>5385.86</v>
      </c>
      <c r="P295" s="81"/>
      <c r="Q295" s="8">
        <v>0</v>
      </c>
      <c r="R295" s="43">
        <f t="shared" si="7"/>
        <v>0</v>
      </c>
    </row>
    <row r="296" spans="1:18" ht="32.25" customHeight="1">
      <c r="A296" s="5"/>
      <c r="B296" s="28"/>
      <c r="C296" s="29"/>
      <c r="D296" s="7"/>
      <c r="E296" s="37" t="s">
        <v>95</v>
      </c>
      <c r="F296" s="74" t="s">
        <v>96</v>
      </c>
      <c r="G296" s="74"/>
      <c r="H296" s="80">
        <v>0</v>
      </c>
      <c r="I296" s="48"/>
      <c r="J296" s="32">
        <v>0</v>
      </c>
      <c r="K296" s="32">
        <v>0</v>
      </c>
      <c r="L296" s="8">
        <v>9550</v>
      </c>
      <c r="M296" s="26"/>
      <c r="N296" s="27">
        <v>0</v>
      </c>
      <c r="O296" s="80">
        <v>9550</v>
      </c>
      <c r="P296" s="48"/>
      <c r="Q296" s="8">
        <v>9550</v>
      </c>
      <c r="R296" s="43">
        <f t="shared" si="7"/>
        <v>1</v>
      </c>
    </row>
    <row r="297" spans="1:18" ht="32.25" customHeight="1">
      <c r="A297" s="5"/>
      <c r="B297" s="59" t="s">
        <v>178</v>
      </c>
      <c r="C297" s="59"/>
      <c r="D297" s="21"/>
      <c r="E297" s="21"/>
      <c r="F297" s="60" t="s">
        <v>179</v>
      </c>
      <c r="G297" s="60"/>
      <c r="H297" s="61">
        <f>SUM(H298,H307)</f>
        <v>89437</v>
      </c>
      <c r="I297" s="61"/>
      <c r="J297" s="22">
        <f>SUM(J298,J307)</f>
        <v>89437</v>
      </c>
      <c r="K297" s="22">
        <f>SUM(K298,K307)</f>
        <v>0</v>
      </c>
      <c r="L297" s="22">
        <f>SUM(L298,L307)</f>
        <v>197742.82</v>
      </c>
      <c r="M297" s="61">
        <f>SUM(M298,M307)</f>
        <v>7930</v>
      </c>
      <c r="N297" s="61"/>
      <c r="O297" s="61">
        <f>SUM(O298,O307)</f>
        <v>279249.82</v>
      </c>
      <c r="P297" s="61"/>
      <c r="Q297" s="22">
        <f>SUM(Q298,Q307)</f>
        <v>264107.46</v>
      </c>
      <c r="R297" s="43">
        <f t="shared" si="7"/>
        <v>0.9457748620930176</v>
      </c>
    </row>
    <row r="298" spans="1:18" ht="21.75" customHeight="1">
      <c r="A298" s="5"/>
      <c r="B298" s="57"/>
      <c r="C298" s="57"/>
      <c r="D298" s="6" t="s">
        <v>180</v>
      </c>
      <c r="E298" s="6"/>
      <c r="F298" s="58" t="s">
        <v>181</v>
      </c>
      <c r="G298" s="58"/>
      <c r="H298" s="83">
        <f>SUM(H299:I306)</f>
        <v>71437</v>
      </c>
      <c r="I298" s="83"/>
      <c r="J298" s="9">
        <f>SUM(J299:J306)</f>
        <v>71437</v>
      </c>
      <c r="K298" s="9">
        <f>SUM(K299:K306)</f>
        <v>0</v>
      </c>
      <c r="L298" s="9">
        <f>SUM(L299:L306)</f>
        <v>98.82</v>
      </c>
      <c r="M298" s="83">
        <f>SUM(M299:N306)</f>
        <v>6180</v>
      </c>
      <c r="N298" s="83"/>
      <c r="O298" s="83">
        <f>SUM(O299:P306)</f>
        <v>65355.82</v>
      </c>
      <c r="P298" s="83"/>
      <c r="Q298" s="9">
        <f>SUM(Q299:Q306)</f>
        <v>50226.86</v>
      </c>
      <c r="R298" s="43">
        <f t="shared" si="7"/>
        <v>0.7685139594300859</v>
      </c>
    </row>
    <row r="299" spans="1:18" ht="36.75" customHeight="1">
      <c r="A299" s="5"/>
      <c r="B299" s="56"/>
      <c r="C299" s="56"/>
      <c r="D299" s="7"/>
      <c r="E299" s="7" t="s">
        <v>83</v>
      </c>
      <c r="F299" s="74" t="s">
        <v>84</v>
      </c>
      <c r="G299" s="74"/>
      <c r="H299" s="85">
        <v>3800</v>
      </c>
      <c r="I299" s="85"/>
      <c r="J299" s="8">
        <v>3800</v>
      </c>
      <c r="K299" s="8">
        <v>0</v>
      </c>
      <c r="L299" s="8">
        <v>0</v>
      </c>
      <c r="M299" s="85">
        <v>0</v>
      </c>
      <c r="N299" s="85"/>
      <c r="O299" s="85">
        <v>3800</v>
      </c>
      <c r="P299" s="85"/>
      <c r="Q299" s="8">
        <v>2356.31</v>
      </c>
      <c r="R299" s="43">
        <f t="shared" si="7"/>
        <v>0.6200815789473684</v>
      </c>
    </row>
    <row r="300" spans="1:18" ht="31.5" customHeight="1">
      <c r="A300" s="5"/>
      <c r="B300" s="56"/>
      <c r="C300" s="56"/>
      <c r="D300" s="7"/>
      <c r="E300" s="7" t="s">
        <v>41</v>
      </c>
      <c r="F300" s="74" t="s">
        <v>42</v>
      </c>
      <c r="G300" s="74"/>
      <c r="H300" s="85">
        <v>47700</v>
      </c>
      <c r="I300" s="85"/>
      <c r="J300" s="8">
        <v>47700</v>
      </c>
      <c r="K300" s="8">
        <v>0</v>
      </c>
      <c r="L300" s="8">
        <v>0</v>
      </c>
      <c r="M300" s="85">
        <v>3300</v>
      </c>
      <c r="N300" s="85"/>
      <c r="O300" s="85">
        <v>44400</v>
      </c>
      <c r="P300" s="85"/>
      <c r="Q300" s="8">
        <v>35128.29</v>
      </c>
      <c r="R300" s="43">
        <f t="shared" si="7"/>
        <v>0.7911777027027027</v>
      </c>
    </row>
    <row r="301" spans="1:18" ht="21" customHeight="1">
      <c r="A301" s="5"/>
      <c r="B301" s="56"/>
      <c r="C301" s="56"/>
      <c r="D301" s="7"/>
      <c r="E301" s="7" t="s">
        <v>69</v>
      </c>
      <c r="F301" s="74" t="s">
        <v>70</v>
      </c>
      <c r="G301" s="74"/>
      <c r="H301" s="85">
        <v>4821</v>
      </c>
      <c r="I301" s="85"/>
      <c r="J301" s="8">
        <v>4821</v>
      </c>
      <c r="K301" s="8">
        <v>0</v>
      </c>
      <c r="L301" s="8">
        <v>0</v>
      </c>
      <c r="M301" s="85">
        <v>2530</v>
      </c>
      <c r="N301" s="85"/>
      <c r="O301" s="85">
        <v>2291</v>
      </c>
      <c r="P301" s="85"/>
      <c r="Q301" s="8">
        <v>1560.62</v>
      </c>
      <c r="R301" s="43">
        <f t="shared" si="7"/>
        <v>0.6811959842863378</v>
      </c>
    </row>
    <row r="302" spans="1:18" ht="22.5" customHeight="1">
      <c r="A302" s="5"/>
      <c r="B302" s="56"/>
      <c r="C302" s="56"/>
      <c r="D302" s="7"/>
      <c r="E302" s="7" t="s">
        <v>43</v>
      </c>
      <c r="F302" s="74" t="s">
        <v>44</v>
      </c>
      <c r="G302" s="74"/>
      <c r="H302" s="85">
        <v>8528</v>
      </c>
      <c r="I302" s="85"/>
      <c r="J302" s="8">
        <v>8528</v>
      </c>
      <c r="K302" s="8">
        <v>0</v>
      </c>
      <c r="L302" s="8">
        <v>0</v>
      </c>
      <c r="M302" s="85">
        <v>350</v>
      </c>
      <c r="N302" s="85"/>
      <c r="O302" s="85">
        <v>8178</v>
      </c>
      <c r="P302" s="85"/>
      <c r="Q302" s="8">
        <v>5996.58</v>
      </c>
      <c r="R302" s="43">
        <f t="shared" si="7"/>
        <v>0.7332575201760821</v>
      </c>
    </row>
    <row r="303" spans="1:18" ht="13.5" customHeight="1">
      <c r="A303" s="5"/>
      <c r="B303" s="56"/>
      <c r="C303" s="56"/>
      <c r="D303" s="7"/>
      <c r="E303" s="7" t="s">
        <v>45</v>
      </c>
      <c r="F303" s="74" t="s">
        <v>46</v>
      </c>
      <c r="G303" s="74"/>
      <c r="H303" s="85">
        <v>1380</v>
      </c>
      <c r="I303" s="85"/>
      <c r="J303" s="8">
        <v>1380</v>
      </c>
      <c r="K303" s="8">
        <v>0</v>
      </c>
      <c r="L303" s="8">
        <v>0</v>
      </c>
      <c r="M303" s="85">
        <v>0</v>
      </c>
      <c r="N303" s="85"/>
      <c r="O303" s="85">
        <v>1380</v>
      </c>
      <c r="P303" s="85"/>
      <c r="Q303" s="8">
        <v>947.78</v>
      </c>
      <c r="R303" s="43">
        <f t="shared" si="7"/>
        <v>0.6867971014492753</v>
      </c>
    </row>
    <row r="304" spans="1:18" ht="29.25" customHeight="1">
      <c r="A304" s="5"/>
      <c r="B304" s="56"/>
      <c r="C304" s="56"/>
      <c r="D304" s="7"/>
      <c r="E304" s="7" t="s">
        <v>30</v>
      </c>
      <c r="F304" s="74" t="s">
        <v>31</v>
      </c>
      <c r="G304" s="74"/>
      <c r="H304" s="85">
        <v>1200</v>
      </c>
      <c r="I304" s="85"/>
      <c r="J304" s="8">
        <v>1200</v>
      </c>
      <c r="K304" s="8">
        <v>0</v>
      </c>
      <c r="L304" s="8">
        <v>0</v>
      </c>
      <c r="M304" s="85">
        <v>0</v>
      </c>
      <c r="N304" s="85"/>
      <c r="O304" s="85">
        <v>1200</v>
      </c>
      <c r="P304" s="85"/>
      <c r="Q304" s="8">
        <v>680.46</v>
      </c>
      <c r="R304" s="43">
        <f t="shared" si="7"/>
        <v>0.56705</v>
      </c>
    </row>
    <row r="305" spans="1:18" ht="22.5" customHeight="1">
      <c r="A305" s="5"/>
      <c r="B305" s="56"/>
      <c r="C305" s="56"/>
      <c r="D305" s="7"/>
      <c r="E305" s="7" t="s">
        <v>134</v>
      </c>
      <c r="F305" s="74" t="s">
        <v>135</v>
      </c>
      <c r="G305" s="74"/>
      <c r="H305" s="85">
        <v>1200</v>
      </c>
      <c r="I305" s="85"/>
      <c r="J305" s="8">
        <v>1200</v>
      </c>
      <c r="K305" s="8">
        <v>0</v>
      </c>
      <c r="L305" s="8">
        <v>0</v>
      </c>
      <c r="M305" s="85">
        <v>0</v>
      </c>
      <c r="N305" s="85"/>
      <c r="O305" s="85">
        <v>1200</v>
      </c>
      <c r="P305" s="85"/>
      <c r="Q305" s="8">
        <v>650</v>
      </c>
      <c r="R305" s="43">
        <f t="shared" si="7"/>
        <v>0.5416666666666666</v>
      </c>
    </row>
    <row r="306" spans="1:18" ht="21.75" customHeight="1">
      <c r="A306" s="5"/>
      <c r="B306" s="56"/>
      <c r="C306" s="56"/>
      <c r="D306" s="7"/>
      <c r="E306" s="7" t="s">
        <v>55</v>
      </c>
      <c r="F306" s="74" t="s">
        <v>56</v>
      </c>
      <c r="G306" s="74"/>
      <c r="H306" s="85">
        <v>2808</v>
      </c>
      <c r="I306" s="85"/>
      <c r="J306" s="8">
        <v>2808</v>
      </c>
      <c r="K306" s="8">
        <v>0</v>
      </c>
      <c r="L306" s="8">
        <v>98.82</v>
      </c>
      <c r="M306" s="85">
        <v>0</v>
      </c>
      <c r="N306" s="85"/>
      <c r="O306" s="85">
        <v>2906.82</v>
      </c>
      <c r="P306" s="85"/>
      <c r="Q306" s="8">
        <v>2906.82</v>
      </c>
      <c r="R306" s="43">
        <f t="shared" si="7"/>
        <v>1</v>
      </c>
    </row>
    <row r="307" spans="1:18" ht="26.25" customHeight="1">
      <c r="A307" s="5"/>
      <c r="B307" s="57"/>
      <c r="C307" s="57"/>
      <c r="D307" s="6" t="s">
        <v>182</v>
      </c>
      <c r="E307" s="6"/>
      <c r="F307" s="58" t="s">
        <v>183</v>
      </c>
      <c r="G307" s="58"/>
      <c r="H307" s="83">
        <f>SUM(H308:I311)</f>
        <v>18000</v>
      </c>
      <c r="I307" s="83"/>
      <c r="J307" s="9">
        <f>SUM(J308:J311)</f>
        <v>18000</v>
      </c>
      <c r="K307" s="9">
        <f>SUM(K308:K311)</f>
        <v>0</v>
      </c>
      <c r="L307" s="9">
        <f>SUM(L308:L311)</f>
        <v>197644</v>
      </c>
      <c r="M307" s="83">
        <f>SUM(M308:N311)</f>
        <v>1750</v>
      </c>
      <c r="N307" s="83"/>
      <c r="O307" s="83">
        <f>SUM(O308:P311)</f>
        <v>213894</v>
      </c>
      <c r="P307" s="83"/>
      <c r="Q307" s="9">
        <f>SUM(Q308:Q311)</f>
        <v>213880.6</v>
      </c>
      <c r="R307" s="43">
        <f t="shared" si="7"/>
        <v>0.9999373521463903</v>
      </c>
    </row>
    <row r="308" spans="1:18" ht="31.5" customHeight="1">
      <c r="A308" s="5"/>
      <c r="B308" s="56"/>
      <c r="C308" s="56"/>
      <c r="D308" s="7"/>
      <c r="E308" s="7" t="s">
        <v>98</v>
      </c>
      <c r="F308" s="74" t="s">
        <v>99</v>
      </c>
      <c r="G308" s="74"/>
      <c r="H308" s="85">
        <v>5000</v>
      </c>
      <c r="I308" s="85"/>
      <c r="J308" s="8">
        <v>5000</v>
      </c>
      <c r="K308" s="8">
        <v>0</v>
      </c>
      <c r="L308" s="8">
        <v>0</v>
      </c>
      <c r="M308" s="85">
        <v>0</v>
      </c>
      <c r="N308" s="85"/>
      <c r="O308" s="85">
        <v>5000</v>
      </c>
      <c r="P308" s="85"/>
      <c r="Q308" s="8">
        <v>5000</v>
      </c>
      <c r="R308" s="43">
        <f t="shared" si="7"/>
        <v>1</v>
      </c>
    </row>
    <row r="309" spans="1:18" ht="32.25" customHeight="1">
      <c r="A309" s="5"/>
      <c r="B309" s="56"/>
      <c r="C309" s="56"/>
      <c r="D309" s="7"/>
      <c r="E309" s="7" t="s">
        <v>83</v>
      </c>
      <c r="F309" s="74" t="s">
        <v>84</v>
      </c>
      <c r="G309" s="74"/>
      <c r="H309" s="85">
        <v>3000</v>
      </c>
      <c r="I309" s="85"/>
      <c r="J309" s="8">
        <v>3000</v>
      </c>
      <c r="K309" s="8">
        <v>0</v>
      </c>
      <c r="L309" s="8">
        <v>0</v>
      </c>
      <c r="M309" s="85">
        <v>1750</v>
      </c>
      <c r="N309" s="85"/>
      <c r="O309" s="85">
        <v>1250</v>
      </c>
      <c r="P309" s="85"/>
      <c r="Q309" s="8">
        <v>1250</v>
      </c>
      <c r="R309" s="43">
        <f t="shared" si="7"/>
        <v>1</v>
      </c>
    </row>
    <row r="310" spans="1:18" ht="13.5" customHeight="1">
      <c r="A310" s="5"/>
      <c r="B310" s="56"/>
      <c r="C310" s="56"/>
      <c r="D310" s="7"/>
      <c r="E310" s="7" t="s">
        <v>184</v>
      </c>
      <c r="F310" s="74" t="s">
        <v>185</v>
      </c>
      <c r="G310" s="74"/>
      <c r="H310" s="85">
        <v>10000</v>
      </c>
      <c r="I310" s="85"/>
      <c r="J310" s="8">
        <v>10000</v>
      </c>
      <c r="K310" s="8">
        <v>0</v>
      </c>
      <c r="L310" s="8">
        <v>186939</v>
      </c>
      <c r="M310" s="85">
        <v>0</v>
      </c>
      <c r="N310" s="85"/>
      <c r="O310" s="85">
        <v>196939</v>
      </c>
      <c r="P310" s="85"/>
      <c r="Q310" s="8">
        <v>196925.6</v>
      </c>
      <c r="R310" s="43">
        <f t="shared" si="7"/>
        <v>0.999931958626783</v>
      </c>
    </row>
    <row r="311" spans="1:18" ht="21" customHeight="1">
      <c r="A311" s="5"/>
      <c r="B311" s="72"/>
      <c r="C311" s="73"/>
      <c r="D311" s="7"/>
      <c r="E311" s="20" t="s">
        <v>232</v>
      </c>
      <c r="F311" s="70" t="s">
        <v>233</v>
      </c>
      <c r="G311" s="50"/>
      <c r="H311" s="82">
        <v>0</v>
      </c>
      <c r="I311" s="81"/>
      <c r="J311" s="39" t="s">
        <v>15</v>
      </c>
      <c r="K311" s="39">
        <v>0</v>
      </c>
      <c r="L311" s="8">
        <v>10705</v>
      </c>
      <c r="M311" s="82">
        <v>0</v>
      </c>
      <c r="N311" s="81"/>
      <c r="O311" s="82">
        <v>10705</v>
      </c>
      <c r="P311" s="81"/>
      <c r="Q311" s="8">
        <v>10705</v>
      </c>
      <c r="R311" s="43">
        <f t="shared" si="7"/>
        <v>1</v>
      </c>
    </row>
    <row r="312" spans="1:18" ht="21" customHeight="1">
      <c r="A312" s="5"/>
      <c r="B312" s="59" t="s">
        <v>186</v>
      </c>
      <c r="C312" s="59"/>
      <c r="D312" s="21"/>
      <c r="E312" s="21"/>
      <c r="F312" s="60" t="s">
        <v>187</v>
      </c>
      <c r="G312" s="60"/>
      <c r="H312" s="61">
        <f>SUM(H313,H315,H317,H319,H321,H326)</f>
        <v>154749</v>
      </c>
      <c r="I312" s="61"/>
      <c r="J312" s="22">
        <f>SUM(J313,J315,J317,J319,J321,J326)</f>
        <v>132749</v>
      </c>
      <c r="K312" s="22">
        <f>SUM(K313,K315,K317,K319,K321,K326)</f>
        <v>22000</v>
      </c>
      <c r="L312" s="22">
        <f>SUM(L313,L315,L317,L319,L321,L326)</f>
        <v>21400</v>
      </c>
      <c r="M312" s="61">
        <f>SUM(M313,M315,M317,M319,M321,M326)</f>
        <v>19700</v>
      </c>
      <c r="N312" s="61"/>
      <c r="O312" s="61">
        <f>SUM(O313,O315,O317,O319,O321,O326)</f>
        <v>156449</v>
      </c>
      <c r="P312" s="61"/>
      <c r="Q312" s="22">
        <f>SUM(Q313,Q315,Q317,Q319,Q321,Q326)</f>
        <v>110118.22</v>
      </c>
      <c r="R312" s="43">
        <f t="shared" si="7"/>
        <v>0.7038601716853415</v>
      </c>
    </row>
    <row r="313" spans="1:18" ht="21" customHeight="1">
      <c r="A313" s="5"/>
      <c r="B313" s="62"/>
      <c r="C313" s="63"/>
      <c r="D313" s="31" t="s">
        <v>239</v>
      </c>
      <c r="E313" s="31"/>
      <c r="F313" s="64"/>
      <c r="G313" s="65"/>
      <c r="H313" s="75">
        <f>SUM(H314)</f>
        <v>0</v>
      </c>
      <c r="I313" s="84"/>
      <c r="J313" s="36">
        <f>SUM(J314)</f>
        <v>0</v>
      </c>
      <c r="K313" s="36">
        <f>SUM(K314)</f>
        <v>0</v>
      </c>
      <c r="L313" s="36">
        <f>SUM(L314)</f>
        <v>3000</v>
      </c>
      <c r="M313" s="75">
        <f>SUM(M314)</f>
        <v>0</v>
      </c>
      <c r="N313" s="84"/>
      <c r="O313" s="75">
        <f>SUM(O314)</f>
        <v>3000</v>
      </c>
      <c r="P313" s="84"/>
      <c r="Q313" s="36">
        <f>SUM(Q314)</f>
        <v>3000</v>
      </c>
      <c r="R313" s="43">
        <f t="shared" si="7"/>
        <v>1</v>
      </c>
    </row>
    <row r="314" spans="1:18" ht="21" customHeight="1">
      <c r="A314" s="5"/>
      <c r="B314" s="62"/>
      <c r="C314" s="63"/>
      <c r="D314" s="21"/>
      <c r="E314" s="31" t="s">
        <v>81</v>
      </c>
      <c r="F314" s="64"/>
      <c r="G314" s="65"/>
      <c r="H314" s="75">
        <v>0</v>
      </c>
      <c r="I314" s="84"/>
      <c r="J314" s="36">
        <v>0</v>
      </c>
      <c r="K314" s="36">
        <v>0</v>
      </c>
      <c r="L314" s="36">
        <v>3000</v>
      </c>
      <c r="M314" s="75">
        <v>0</v>
      </c>
      <c r="N314" s="84"/>
      <c r="O314" s="75">
        <v>3000</v>
      </c>
      <c r="P314" s="84"/>
      <c r="Q314" s="36">
        <v>3000</v>
      </c>
      <c r="R314" s="43">
        <f t="shared" si="7"/>
        <v>1</v>
      </c>
    </row>
    <row r="315" spans="1:18" ht="13.5" customHeight="1">
      <c r="A315" s="5"/>
      <c r="B315" s="57"/>
      <c r="C315" s="57"/>
      <c r="D315" s="6" t="s">
        <v>188</v>
      </c>
      <c r="E315" s="6"/>
      <c r="F315" s="58" t="s">
        <v>189</v>
      </c>
      <c r="G315" s="58"/>
      <c r="H315" s="83">
        <f>SUM(H316)</f>
        <v>10000</v>
      </c>
      <c r="I315" s="83"/>
      <c r="J315" s="9">
        <f>SUM(J316)</f>
        <v>0</v>
      </c>
      <c r="K315" s="9">
        <f>SUM(K316)</f>
        <v>10000</v>
      </c>
      <c r="L315" s="9">
        <f>SUM(L316)</f>
        <v>0</v>
      </c>
      <c r="M315" s="83">
        <f>SUM(M316)</f>
        <v>10000</v>
      </c>
      <c r="N315" s="83"/>
      <c r="O315" s="83">
        <f>SUM(O316)</f>
        <v>0</v>
      </c>
      <c r="P315" s="83"/>
      <c r="Q315" s="9">
        <f>SUM(Q316)</f>
        <v>0</v>
      </c>
      <c r="R315" s="43" t="e">
        <f t="shared" si="7"/>
        <v>#DIV/0!</v>
      </c>
    </row>
    <row r="316" spans="1:18" ht="35.25" customHeight="1">
      <c r="A316" s="5"/>
      <c r="B316" s="56"/>
      <c r="C316" s="56"/>
      <c r="D316" s="7"/>
      <c r="E316" s="7" t="s">
        <v>95</v>
      </c>
      <c r="F316" s="74" t="s">
        <v>96</v>
      </c>
      <c r="G316" s="74"/>
      <c r="H316" s="85">
        <v>10000</v>
      </c>
      <c r="I316" s="85"/>
      <c r="J316" s="8">
        <v>0</v>
      </c>
      <c r="K316" s="8">
        <v>10000</v>
      </c>
      <c r="L316" s="8">
        <v>0</v>
      </c>
      <c r="M316" s="85">
        <v>10000</v>
      </c>
      <c r="N316" s="85"/>
      <c r="O316" s="85">
        <v>0</v>
      </c>
      <c r="P316" s="85"/>
      <c r="Q316" s="8">
        <v>0</v>
      </c>
      <c r="R316" s="43" t="e">
        <f t="shared" si="7"/>
        <v>#DIV/0!</v>
      </c>
    </row>
    <row r="317" spans="1:18" ht="25.5" customHeight="1">
      <c r="A317" s="5"/>
      <c r="B317" s="57"/>
      <c r="C317" s="57"/>
      <c r="D317" s="6" t="s">
        <v>190</v>
      </c>
      <c r="E317" s="6"/>
      <c r="F317" s="58" t="s">
        <v>191</v>
      </c>
      <c r="G317" s="58"/>
      <c r="H317" s="83">
        <f>SUM(H318)</f>
        <v>5000</v>
      </c>
      <c r="I317" s="83"/>
      <c r="J317" s="9">
        <f>SUM(J318)</f>
        <v>5000</v>
      </c>
      <c r="K317" s="9">
        <f>SUM(K318)</f>
        <v>0</v>
      </c>
      <c r="L317" s="9">
        <f>SUM(L318)</f>
        <v>0</v>
      </c>
      <c r="M317" s="83">
        <f>SUM(M318)</f>
        <v>4400</v>
      </c>
      <c r="N317" s="83"/>
      <c r="O317" s="83">
        <f>SUM(O318)</f>
        <v>600</v>
      </c>
      <c r="P317" s="83"/>
      <c r="Q317" s="9">
        <f>SUM(Q318)</f>
        <v>556.52</v>
      </c>
      <c r="R317" s="43">
        <f t="shared" si="7"/>
        <v>0.9275333333333333</v>
      </c>
    </row>
    <row r="318" spans="1:18" ht="30" customHeight="1">
      <c r="A318" s="5"/>
      <c r="B318" s="56"/>
      <c r="C318" s="56"/>
      <c r="D318" s="7"/>
      <c r="E318" s="7" t="s">
        <v>30</v>
      </c>
      <c r="F318" s="74" t="s">
        <v>31</v>
      </c>
      <c r="G318" s="74"/>
      <c r="H318" s="85">
        <v>5000</v>
      </c>
      <c r="I318" s="85"/>
      <c r="J318" s="8">
        <v>5000</v>
      </c>
      <c r="K318" s="8">
        <v>0</v>
      </c>
      <c r="L318" s="8">
        <v>0</v>
      </c>
      <c r="M318" s="85">
        <v>4400</v>
      </c>
      <c r="N318" s="85"/>
      <c r="O318" s="85">
        <v>600</v>
      </c>
      <c r="P318" s="85"/>
      <c r="Q318" s="8">
        <v>556.52</v>
      </c>
      <c r="R318" s="43">
        <f t="shared" si="7"/>
        <v>0.9275333333333333</v>
      </c>
    </row>
    <row r="319" spans="1:18" ht="13.5" customHeight="1">
      <c r="A319" s="5"/>
      <c r="B319" s="57"/>
      <c r="C319" s="57"/>
      <c r="D319" s="6" t="s">
        <v>192</v>
      </c>
      <c r="E319" s="6"/>
      <c r="F319" s="58" t="s">
        <v>193</v>
      </c>
      <c r="G319" s="58"/>
      <c r="H319" s="83">
        <f>SUM(H320)</f>
        <v>5000</v>
      </c>
      <c r="I319" s="83"/>
      <c r="J319" s="9">
        <f>SUM(J320)</f>
        <v>5000</v>
      </c>
      <c r="K319" s="9">
        <f>SUM(K320)</f>
        <v>0</v>
      </c>
      <c r="L319" s="9">
        <f>SUM(L320)</f>
        <v>0</v>
      </c>
      <c r="M319" s="83">
        <f>SUM(M320)</f>
        <v>0</v>
      </c>
      <c r="N319" s="83"/>
      <c r="O319" s="83">
        <f>SUM(O320)</f>
        <v>5000</v>
      </c>
      <c r="P319" s="83"/>
      <c r="Q319" s="9">
        <f>SUM(Q320)</f>
        <v>137.78</v>
      </c>
      <c r="R319" s="43">
        <f t="shared" si="7"/>
        <v>0.027556</v>
      </c>
    </row>
    <row r="320" spans="1:18" ht="13.5" customHeight="1">
      <c r="A320" s="5"/>
      <c r="B320" s="56"/>
      <c r="C320" s="56"/>
      <c r="D320" s="7"/>
      <c r="E320" s="7" t="s">
        <v>51</v>
      </c>
      <c r="F320" s="74" t="s">
        <v>52</v>
      </c>
      <c r="G320" s="74"/>
      <c r="H320" s="85">
        <v>5000</v>
      </c>
      <c r="I320" s="85"/>
      <c r="J320" s="8">
        <v>5000</v>
      </c>
      <c r="K320" s="8">
        <v>0</v>
      </c>
      <c r="L320" s="8">
        <v>0</v>
      </c>
      <c r="M320" s="85">
        <v>0</v>
      </c>
      <c r="N320" s="85"/>
      <c r="O320" s="85">
        <v>5000</v>
      </c>
      <c r="P320" s="85"/>
      <c r="Q320" s="8">
        <v>137.78</v>
      </c>
      <c r="R320" s="43">
        <f t="shared" si="7"/>
        <v>0.027556</v>
      </c>
    </row>
    <row r="321" spans="1:18" ht="30" customHeight="1">
      <c r="A321" s="5"/>
      <c r="B321" s="57"/>
      <c r="C321" s="57"/>
      <c r="D321" s="6" t="s">
        <v>194</v>
      </c>
      <c r="E321" s="6"/>
      <c r="F321" s="58" t="s">
        <v>195</v>
      </c>
      <c r="G321" s="58"/>
      <c r="H321" s="83">
        <f>SUM(H322:I325)</f>
        <v>124300</v>
      </c>
      <c r="I321" s="83"/>
      <c r="J321" s="9">
        <f>SUM(J322:J325)</f>
        <v>112300</v>
      </c>
      <c r="K321" s="9">
        <f>SUM(K322:K325)</f>
        <v>12000</v>
      </c>
      <c r="L321" s="9">
        <f>SUM(L322:L325)</f>
        <v>18400</v>
      </c>
      <c r="M321" s="83">
        <f>SUM(M322:N325)</f>
        <v>5300</v>
      </c>
      <c r="N321" s="83"/>
      <c r="O321" s="83">
        <f>SUM(O322:P325)</f>
        <v>137400</v>
      </c>
      <c r="P321" s="83"/>
      <c r="Q321" s="9">
        <f>SUM(Q322:Q325)</f>
        <v>106423.92</v>
      </c>
      <c r="R321" s="43">
        <f t="shared" si="7"/>
        <v>0.7745554585152838</v>
      </c>
    </row>
    <row r="322" spans="1:18" ht="13.5" customHeight="1">
      <c r="A322" s="5"/>
      <c r="B322" s="56"/>
      <c r="C322" s="56"/>
      <c r="D322" s="7"/>
      <c r="E322" s="7" t="s">
        <v>49</v>
      </c>
      <c r="F322" s="74" t="s">
        <v>50</v>
      </c>
      <c r="G322" s="74"/>
      <c r="H322" s="85">
        <v>300</v>
      </c>
      <c r="I322" s="85"/>
      <c r="J322" s="8">
        <v>300</v>
      </c>
      <c r="K322" s="8">
        <v>0</v>
      </c>
      <c r="L322" s="8">
        <v>0</v>
      </c>
      <c r="M322" s="85">
        <v>300</v>
      </c>
      <c r="N322" s="85"/>
      <c r="O322" s="85">
        <v>0</v>
      </c>
      <c r="P322" s="85"/>
      <c r="Q322" s="8">
        <v>0</v>
      </c>
      <c r="R322" s="43" t="e">
        <f t="shared" si="7"/>
        <v>#DIV/0!</v>
      </c>
    </row>
    <row r="323" spans="1:18" ht="13.5" customHeight="1">
      <c r="A323" s="5"/>
      <c r="B323" s="56"/>
      <c r="C323" s="56"/>
      <c r="D323" s="7"/>
      <c r="E323" s="7" t="s">
        <v>85</v>
      </c>
      <c r="F323" s="74" t="s">
        <v>86</v>
      </c>
      <c r="G323" s="74"/>
      <c r="H323" s="85">
        <v>62000</v>
      </c>
      <c r="I323" s="85"/>
      <c r="J323" s="8">
        <v>62000</v>
      </c>
      <c r="K323" s="8">
        <v>0</v>
      </c>
      <c r="L323" s="8">
        <v>18000</v>
      </c>
      <c r="M323" s="85">
        <v>0</v>
      </c>
      <c r="N323" s="85"/>
      <c r="O323" s="85">
        <v>80000</v>
      </c>
      <c r="P323" s="85"/>
      <c r="Q323" s="8">
        <v>64520.77</v>
      </c>
      <c r="R323" s="43">
        <f t="shared" si="7"/>
        <v>0.806509625</v>
      </c>
    </row>
    <row r="324" spans="1:18" ht="13.5" customHeight="1">
      <c r="A324" s="5"/>
      <c r="B324" s="56"/>
      <c r="C324" s="56"/>
      <c r="D324" s="7"/>
      <c r="E324" s="7" t="s">
        <v>51</v>
      </c>
      <c r="F324" s="74" t="s">
        <v>52</v>
      </c>
      <c r="G324" s="74"/>
      <c r="H324" s="85">
        <v>50000</v>
      </c>
      <c r="I324" s="85"/>
      <c r="J324" s="8">
        <v>50000</v>
      </c>
      <c r="K324" s="8">
        <v>0</v>
      </c>
      <c r="L324" s="8">
        <v>400</v>
      </c>
      <c r="M324" s="85">
        <v>0</v>
      </c>
      <c r="N324" s="85"/>
      <c r="O324" s="85">
        <v>50400</v>
      </c>
      <c r="P324" s="85"/>
      <c r="Q324" s="8">
        <v>39903.14</v>
      </c>
      <c r="R324" s="43">
        <f t="shared" si="7"/>
        <v>0.7917289682539682</v>
      </c>
    </row>
    <row r="325" spans="1:18" ht="24" customHeight="1">
      <c r="A325" s="5"/>
      <c r="B325" s="56"/>
      <c r="C325" s="56"/>
      <c r="D325" s="7"/>
      <c r="E325" s="7" t="s">
        <v>18</v>
      </c>
      <c r="F325" s="74" t="s">
        <v>19</v>
      </c>
      <c r="G325" s="74"/>
      <c r="H325" s="85">
        <v>12000</v>
      </c>
      <c r="I325" s="85"/>
      <c r="J325" s="8">
        <v>0</v>
      </c>
      <c r="K325" s="8">
        <v>12000</v>
      </c>
      <c r="L325" s="8">
        <v>0</v>
      </c>
      <c r="M325" s="85">
        <v>5000</v>
      </c>
      <c r="N325" s="85"/>
      <c r="O325" s="85">
        <v>7000</v>
      </c>
      <c r="P325" s="85"/>
      <c r="Q325" s="8">
        <v>2000.01</v>
      </c>
      <c r="R325" s="43">
        <f t="shared" si="7"/>
        <v>0.2857157142857143</v>
      </c>
    </row>
    <row r="326" spans="1:18" ht="13.5" customHeight="1">
      <c r="A326" s="5"/>
      <c r="B326" s="57"/>
      <c r="C326" s="57"/>
      <c r="D326" s="6" t="s">
        <v>196</v>
      </c>
      <c r="E326" s="6"/>
      <c r="F326" s="58" t="s">
        <v>27</v>
      </c>
      <c r="G326" s="58"/>
      <c r="H326" s="83">
        <f>SUM(H327)</f>
        <v>10449</v>
      </c>
      <c r="I326" s="83"/>
      <c r="J326" s="9">
        <f>SUM(J327)</f>
        <v>10449</v>
      </c>
      <c r="K326" s="9">
        <f>SUM(K327)</f>
        <v>0</v>
      </c>
      <c r="L326" s="9">
        <f>SUM(L327)</f>
        <v>0</v>
      </c>
      <c r="M326" s="83">
        <f>SUM(M327)</f>
        <v>0</v>
      </c>
      <c r="N326" s="83"/>
      <c r="O326" s="83">
        <f>SUM(O327)</f>
        <v>10449</v>
      </c>
      <c r="P326" s="83"/>
      <c r="Q326" s="9">
        <f>SUM(Q327)</f>
        <v>0</v>
      </c>
      <c r="R326" s="43">
        <f t="shared" si="7"/>
        <v>0</v>
      </c>
    </row>
    <row r="327" spans="1:18" ht="28.5" customHeight="1">
      <c r="A327" s="5"/>
      <c r="B327" s="56"/>
      <c r="C327" s="56"/>
      <c r="D327" s="7"/>
      <c r="E327" s="7" t="s">
        <v>30</v>
      </c>
      <c r="F327" s="74" t="s">
        <v>31</v>
      </c>
      <c r="G327" s="74"/>
      <c r="H327" s="85">
        <v>10449</v>
      </c>
      <c r="I327" s="85"/>
      <c r="J327" s="8">
        <v>10449</v>
      </c>
      <c r="K327" s="8">
        <v>0</v>
      </c>
      <c r="L327" s="8">
        <v>0</v>
      </c>
      <c r="M327" s="85">
        <v>0</v>
      </c>
      <c r="N327" s="85"/>
      <c r="O327" s="85">
        <v>10449</v>
      </c>
      <c r="P327" s="85"/>
      <c r="Q327" s="8">
        <v>0</v>
      </c>
      <c r="R327" s="43">
        <f t="shared" si="7"/>
        <v>0</v>
      </c>
    </row>
    <row r="328" spans="1:18" ht="32.25" customHeight="1">
      <c r="A328" s="5"/>
      <c r="B328" s="59" t="s">
        <v>197</v>
      </c>
      <c r="C328" s="59"/>
      <c r="D328" s="21"/>
      <c r="E328" s="21"/>
      <c r="F328" s="60" t="s">
        <v>198</v>
      </c>
      <c r="G328" s="60"/>
      <c r="H328" s="61">
        <f>SUM(H329,H338,H340)</f>
        <v>569977</v>
      </c>
      <c r="I328" s="61"/>
      <c r="J328" s="22">
        <f>SUM(J329,J338,J340)</f>
        <v>569977</v>
      </c>
      <c r="K328" s="22">
        <f>SUM(K329,K338,K340)</f>
        <v>0</v>
      </c>
      <c r="L328" s="22">
        <f>SUM(L329,L338,L340)</f>
        <v>58071.97</v>
      </c>
      <c r="M328" s="61">
        <f>SUM(M329,M338,M340)</f>
        <v>153036</v>
      </c>
      <c r="N328" s="61"/>
      <c r="O328" s="61">
        <f>SUM(O329,O338,O340)</f>
        <v>475012.97</v>
      </c>
      <c r="P328" s="61"/>
      <c r="Q328" s="22">
        <f>SUM(Q329,Q338,Q340)</f>
        <v>339219.52</v>
      </c>
      <c r="R328" s="43">
        <f t="shared" si="7"/>
        <v>0.7141268584729382</v>
      </c>
    </row>
    <row r="329" spans="1:18" ht="22.5" customHeight="1">
      <c r="A329" s="5"/>
      <c r="B329" s="57"/>
      <c r="C329" s="57"/>
      <c r="D329" s="6" t="s">
        <v>199</v>
      </c>
      <c r="E329" s="6"/>
      <c r="F329" s="58" t="s">
        <v>200</v>
      </c>
      <c r="G329" s="58"/>
      <c r="H329" s="83">
        <f>SUM(H330:I337)</f>
        <v>516012</v>
      </c>
      <c r="I329" s="83"/>
      <c r="J329" s="9">
        <f>SUM(J330:J337)</f>
        <v>516012</v>
      </c>
      <c r="K329" s="9">
        <f>SUM(K330:K337)</f>
        <v>0</v>
      </c>
      <c r="L329" s="9">
        <f>SUM(L330:L337)</f>
        <v>58035.97</v>
      </c>
      <c r="M329" s="83">
        <f>SUM(M330:N337)</f>
        <v>137036</v>
      </c>
      <c r="N329" s="83"/>
      <c r="O329" s="83">
        <f>SUM(O330:P337)</f>
        <v>437011.97</v>
      </c>
      <c r="P329" s="83"/>
      <c r="Q329" s="9">
        <f>SUM(Q330:Q337)</f>
        <v>307227.52</v>
      </c>
      <c r="R329" s="43">
        <f t="shared" si="7"/>
        <v>0.7030185466086891</v>
      </c>
    </row>
    <row r="330" spans="1:18" ht="37.5" customHeight="1">
      <c r="A330" s="5"/>
      <c r="B330" s="56"/>
      <c r="C330" s="56"/>
      <c r="D330" s="7"/>
      <c r="E330" s="7" t="s">
        <v>201</v>
      </c>
      <c r="F330" s="74" t="s">
        <v>202</v>
      </c>
      <c r="G330" s="74"/>
      <c r="H330" s="85">
        <v>283000</v>
      </c>
      <c r="I330" s="85"/>
      <c r="J330" s="8">
        <v>283000</v>
      </c>
      <c r="K330" s="8">
        <v>0</v>
      </c>
      <c r="L330" s="8">
        <v>0</v>
      </c>
      <c r="M330" s="85">
        <v>37000</v>
      </c>
      <c r="N330" s="85"/>
      <c r="O330" s="85">
        <v>246000</v>
      </c>
      <c r="P330" s="85"/>
      <c r="Q330" s="8">
        <v>228655</v>
      </c>
      <c r="R330" s="43">
        <f t="shared" si="7"/>
        <v>0.9294918699186991</v>
      </c>
    </row>
    <row r="331" spans="1:18" ht="13.5" customHeight="1">
      <c r="A331" s="5"/>
      <c r="B331" s="56"/>
      <c r="C331" s="56"/>
      <c r="D331" s="7"/>
      <c r="E331" s="7" t="s">
        <v>49</v>
      </c>
      <c r="F331" s="74" t="s">
        <v>50</v>
      </c>
      <c r="G331" s="74"/>
      <c r="H331" s="85">
        <v>4300</v>
      </c>
      <c r="I331" s="85"/>
      <c r="J331" s="8">
        <v>4300</v>
      </c>
      <c r="K331" s="8">
        <v>0</v>
      </c>
      <c r="L331" s="8">
        <v>0</v>
      </c>
      <c r="M331" s="85">
        <v>0</v>
      </c>
      <c r="N331" s="85"/>
      <c r="O331" s="85">
        <v>4300</v>
      </c>
      <c r="P331" s="85"/>
      <c r="Q331" s="8">
        <v>805</v>
      </c>
      <c r="R331" s="43">
        <f t="shared" si="7"/>
        <v>0.1872093023255814</v>
      </c>
    </row>
    <row r="332" spans="1:18" ht="32.25" customHeight="1">
      <c r="A332" s="5"/>
      <c r="B332" s="56"/>
      <c r="C332" s="56"/>
      <c r="D332" s="7"/>
      <c r="E332" s="7" t="s">
        <v>30</v>
      </c>
      <c r="F332" s="74" t="s">
        <v>31</v>
      </c>
      <c r="G332" s="74"/>
      <c r="H332" s="85">
        <v>81212</v>
      </c>
      <c r="I332" s="85"/>
      <c r="J332" s="8">
        <v>81212</v>
      </c>
      <c r="K332" s="8" t="s">
        <v>15</v>
      </c>
      <c r="L332" s="8">
        <v>8475.37</v>
      </c>
      <c r="M332" s="85">
        <v>0</v>
      </c>
      <c r="N332" s="85"/>
      <c r="O332" s="85">
        <v>89687.37</v>
      </c>
      <c r="P332" s="85"/>
      <c r="Q332" s="8">
        <v>46467.96</v>
      </c>
      <c r="R332" s="43">
        <f aca="true" t="shared" si="8" ref="R332:R362">Q332/O332*100%</f>
        <v>0.5181104095258898</v>
      </c>
    </row>
    <row r="333" spans="1:18" ht="13.5" customHeight="1">
      <c r="A333" s="5"/>
      <c r="B333" s="56"/>
      <c r="C333" s="56"/>
      <c r="D333" s="7"/>
      <c r="E333" s="7" t="s">
        <v>85</v>
      </c>
      <c r="F333" s="74" t="s">
        <v>86</v>
      </c>
      <c r="G333" s="74"/>
      <c r="H333" s="85">
        <v>5000</v>
      </c>
      <c r="I333" s="85"/>
      <c r="J333" s="8">
        <v>5000</v>
      </c>
      <c r="K333" s="8">
        <v>0</v>
      </c>
      <c r="L333" s="8">
        <v>0</v>
      </c>
      <c r="M333" s="85">
        <v>36</v>
      </c>
      <c r="N333" s="85"/>
      <c r="O333" s="85">
        <v>4964</v>
      </c>
      <c r="P333" s="85"/>
      <c r="Q333" s="8">
        <v>3395.52</v>
      </c>
      <c r="R333" s="43">
        <f t="shared" si="8"/>
        <v>0.6840290088638195</v>
      </c>
    </row>
    <row r="334" spans="1:18" ht="13.5" customHeight="1">
      <c r="A334" s="5"/>
      <c r="B334" s="56"/>
      <c r="C334" s="56"/>
      <c r="D334" s="7"/>
      <c r="E334" s="7" t="s">
        <v>203</v>
      </c>
      <c r="F334" s="74" t="s">
        <v>86</v>
      </c>
      <c r="G334" s="74"/>
      <c r="H334" s="85">
        <v>50000</v>
      </c>
      <c r="I334" s="85"/>
      <c r="J334" s="8">
        <v>50000</v>
      </c>
      <c r="K334" s="8">
        <v>0</v>
      </c>
      <c r="L334" s="8">
        <v>0</v>
      </c>
      <c r="M334" s="85">
        <v>50000</v>
      </c>
      <c r="N334" s="85"/>
      <c r="O334" s="85">
        <v>0</v>
      </c>
      <c r="P334" s="85"/>
      <c r="Q334" s="8">
        <v>0</v>
      </c>
      <c r="R334" s="43" t="e">
        <f t="shared" si="8"/>
        <v>#DIV/0!</v>
      </c>
    </row>
    <row r="335" spans="1:18" ht="13.5" customHeight="1">
      <c r="A335" s="5"/>
      <c r="B335" s="56"/>
      <c r="C335" s="56"/>
      <c r="D335" s="7"/>
      <c r="E335" s="7" t="s">
        <v>204</v>
      </c>
      <c r="F335" s="74" t="s">
        <v>205</v>
      </c>
      <c r="G335" s="74"/>
      <c r="H335" s="85">
        <v>50000</v>
      </c>
      <c r="I335" s="85"/>
      <c r="J335" s="8">
        <v>50000</v>
      </c>
      <c r="K335" s="8">
        <v>0</v>
      </c>
      <c r="L335" s="8">
        <v>0</v>
      </c>
      <c r="M335" s="85">
        <v>50000</v>
      </c>
      <c r="N335" s="85"/>
      <c r="O335" s="85">
        <v>0</v>
      </c>
      <c r="P335" s="85"/>
      <c r="Q335" s="8">
        <v>0</v>
      </c>
      <c r="R335" s="43" t="e">
        <f t="shared" si="8"/>
        <v>#DIV/0!</v>
      </c>
    </row>
    <row r="336" spans="1:18" ht="13.5" customHeight="1">
      <c r="A336" s="5"/>
      <c r="B336" s="56"/>
      <c r="C336" s="56"/>
      <c r="D336" s="7"/>
      <c r="E336" s="7" t="s">
        <v>51</v>
      </c>
      <c r="F336" s="74" t="s">
        <v>52</v>
      </c>
      <c r="G336" s="74"/>
      <c r="H336" s="85">
        <v>42500</v>
      </c>
      <c r="I336" s="85"/>
      <c r="J336" s="8">
        <v>42500</v>
      </c>
      <c r="K336" s="8">
        <v>0</v>
      </c>
      <c r="L336" s="8">
        <v>21560.6</v>
      </c>
      <c r="M336" s="85">
        <v>0</v>
      </c>
      <c r="N336" s="85"/>
      <c r="O336" s="85">
        <v>64060.6</v>
      </c>
      <c r="P336" s="85"/>
      <c r="Q336" s="8">
        <v>10821.66</v>
      </c>
      <c r="R336" s="43">
        <f t="shared" si="8"/>
        <v>0.16892848334233523</v>
      </c>
    </row>
    <row r="337" spans="1:18" ht="27" customHeight="1">
      <c r="A337" s="5"/>
      <c r="B337" s="72"/>
      <c r="C337" s="73"/>
      <c r="D337" s="7"/>
      <c r="E337" s="37" t="s">
        <v>21</v>
      </c>
      <c r="F337" s="74" t="s">
        <v>19</v>
      </c>
      <c r="G337" s="74"/>
      <c r="H337" s="80">
        <v>0</v>
      </c>
      <c r="I337" s="81"/>
      <c r="J337" s="32">
        <v>0</v>
      </c>
      <c r="K337" s="32">
        <v>0</v>
      </c>
      <c r="L337" s="8">
        <v>28000</v>
      </c>
      <c r="M337" s="82">
        <v>0</v>
      </c>
      <c r="N337" s="81"/>
      <c r="O337" s="82">
        <v>28000</v>
      </c>
      <c r="P337" s="81"/>
      <c r="Q337" s="8">
        <v>17082.38</v>
      </c>
      <c r="R337" s="43">
        <f t="shared" si="8"/>
        <v>0.610085</v>
      </c>
    </row>
    <row r="338" spans="1:18" ht="13.5" customHeight="1">
      <c r="A338" s="5"/>
      <c r="B338" s="57"/>
      <c r="C338" s="57"/>
      <c r="D338" s="6" t="s">
        <v>206</v>
      </c>
      <c r="E338" s="6"/>
      <c r="F338" s="58" t="s">
        <v>207</v>
      </c>
      <c r="G338" s="58"/>
      <c r="H338" s="83">
        <f>SUM(H339)</f>
        <v>50000</v>
      </c>
      <c r="I338" s="83"/>
      <c r="J338" s="9">
        <f>SUM(J339)</f>
        <v>50000</v>
      </c>
      <c r="K338" s="9">
        <f>SUM(K339)</f>
        <v>0</v>
      </c>
      <c r="L338" s="9">
        <f>SUM(L339)</f>
        <v>0</v>
      </c>
      <c r="M338" s="83">
        <f>SUM(M339)</f>
        <v>16000</v>
      </c>
      <c r="N338" s="83"/>
      <c r="O338" s="83">
        <f>SUM(O339)</f>
        <v>34000</v>
      </c>
      <c r="P338" s="83"/>
      <c r="Q338" s="9">
        <f>SUM(Q339)</f>
        <v>31500</v>
      </c>
      <c r="R338" s="43">
        <f t="shared" si="8"/>
        <v>0.9264705882352942</v>
      </c>
    </row>
    <row r="339" spans="1:18" ht="37.5" customHeight="1">
      <c r="A339" s="5"/>
      <c r="B339" s="56"/>
      <c r="C339" s="56"/>
      <c r="D339" s="7"/>
      <c r="E339" s="7" t="s">
        <v>201</v>
      </c>
      <c r="F339" s="74" t="s">
        <v>202</v>
      </c>
      <c r="G339" s="74"/>
      <c r="H339" s="85">
        <v>50000</v>
      </c>
      <c r="I339" s="85"/>
      <c r="J339" s="8">
        <v>50000</v>
      </c>
      <c r="K339" s="8">
        <v>0</v>
      </c>
      <c r="L339" s="8">
        <v>0</v>
      </c>
      <c r="M339" s="85">
        <v>16000</v>
      </c>
      <c r="N339" s="85"/>
      <c r="O339" s="85">
        <v>34000</v>
      </c>
      <c r="P339" s="85"/>
      <c r="Q339" s="8">
        <v>31500</v>
      </c>
      <c r="R339" s="43">
        <f t="shared" si="8"/>
        <v>0.9264705882352942</v>
      </c>
    </row>
    <row r="340" spans="1:18" ht="13.5" customHeight="1">
      <c r="A340" s="5"/>
      <c r="B340" s="57"/>
      <c r="C340" s="57"/>
      <c r="D340" s="6" t="s">
        <v>208</v>
      </c>
      <c r="E340" s="6"/>
      <c r="F340" s="58" t="s">
        <v>27</v>
      </c>
      <c r="G340" s="58"/>
      <c r="H340" s="83">
        <f>SUM(H341:I342)</f>
        <v>3965</v>
      </c>
      <c r="I340" s="83"/>
      <c r="J340" s="9">
        <f>SUM(J341:J342)</f>
        <v>3965</v>
      </c>
      <c r="K340" s="9">
        <f>SUM(K341:K342)</f>
        <v>0</v>
      </c>
      <c r="L340" s="9">
        <f>SUM(L341:L342)</f>
        <v>36</v>
      </c>
      <c r="M340" s="83">
        <f>SUM(M341:N342)</f>
        <v>0</v>
      </c>
      <c r="N340" s="83"/>
      <c r="O340" s="83">
        <f>SUM(O341:P342)</f>
        <v>4001</v>
      </c>
      <c r="P340" s="83"/>
      <c r="Q340" s="9">
        <f>SUM(Q341:Q342)</f>
        <v>492</v>
      </c>
      <c r="R340" s="43">
        <f t="shared" si="8"/>
        <v>0.1229692576855786</v>
      </c>
    </row>
    <row r="341" spans="1:18" ht="13.5" customHeight="1">
      <c r="A341" s="5"/>
      <c r="B341" s="78"/>
      <c r="C341" s="79"/>
      <c r="D341" s="6"/>
      <c r="E341" s="31" t="s">
        <v>49</v>
      </c>
      <c r="F341" s="74" t="s">
        <v>50</v>
      </c>
      <c r="G341" s="74"/>
      <c r="H341" s="75">
        <v>0</v>
      </c>
      <c r="I341" s="76"/>
      <c r="J341" s="36">
        <v>0</v>
      </c>
      <c r="K341" s="36">
        <v>0</v>
      </c>
      <c r="L341" s="9">
        <v>36</v>
      </c>
      <c r="M341" s="77">
        <v>0</v>
      </c>
      <c r="N341" s="76"/>
      <c r="O341" s="77">
        <v>36</v>
      </c>
      <c r="P341" s="76"/>
      <c r="Q341" s="9">
        <v>36</v>
      </c>
      <c r="R341" s="43">
        <f t="shared" si="8"/>
        <v>1</v>
      </c>
    </row>
    <row r="342" spans="1:18" ht="27.75" customHeight="1">
      <c r="A342" s="5"/>
      <c r="B342" s="56"/>
      <c r="C342" s="56"/>
      <c r="D342" s="7"/>
      <c r="E342" s="7" t="s">
        <v>30</v>
      </c>
      <c r="F342" s="74" t="s">
        <v>31</v>
      </c>
      <c r="G342" s="74"/>
      <c r="H342" s="85">
        <v>3965</v>
      </c>
      <c r="I342" s="85"/>
      <c r="J342" s="8">
        <v>3965</v>
      </c>
      <c r="K342" s="8">
        <v>0</v>
      </c>
      <c r="L342" s="8">
        <v>0</v>
      </c>
      <c r="M342" s="85">
        <v>0</v>
      </c>
      <c r="N342" s="85"/>
      <c r="O342" s="85">
        <v>3965</v>
      </c>
      <c r="P342" s="85"/>
      <c r="Q342" s="8">
        <v>456</v>
      </c>
      <c r="R342" s="43">
        <f t="shared" si="8"/>
        <v>0.1150063051702396</v>
      </c>
    </row>
    <row r="343" spans="1:18" ht="13.5" customHeight="1">
      <c r="A343" s="5"/>
      <c r="B343" s="59" t="s">
        <v>209</v>
      </c>
      <c r="C343" s="59"/>
      <c r="D343" s="21"/>
      <c r="E343" s="21"/>
      <c r="F343" s="60" t="s">
        <v>210</v>
      </c>
      <c r="G343" s="60"/>
      <c r="H343" s="61">
        <f>SUM(H344,H359)</f>
        <v>118460</v>
      </c>
      <c r="I343" s="61"/>
      <c r="J343" s="22">
        <f>SUM(J344,J359)</f>
        <v>118460</v>
      </c>
      <c r="K343" s="22">
        <f>SUM(K344,K359)</f>
        <v>0</v>
      </c>
      <c r="L343" s="22">
        <f>SUM(L344,L359)</f>
        <v>1670</v>
      </c>
      <c r="M343" s="61">
        <f>SUM(M344,M359)</f>
        <v>9500</v>
      </c>
      <c r="N343" s="61"/>
      <c r="O343" s="61">
        <f>SUM(O344,O359)</f>
        <v>110630</v>
      </c>
      <c r="P343" s="61"/>
      <c r="Q343" s="22">
        <f>SUM(Q344,Q359)</f>
        <v>86261.94000000002</v>
      </c>
      <c r="R343" s="43">
        <f t="shared" si="8"/>
        <v>0.7797337069510984</v>
      </c>
    </row>
    <row r="344" spans="1:18" ht="13.5" customHeight="1">
      <c r="A344" s="5"/>
      <c r="B344" s="57"/>
      <c r="C344" s="57"/>
      <c r="D344" s="6" t="s">
        <v>211</v>
      </c>
      <c r="E344" s="6"/>
      <c r="F344" s="58" t="s">
        <v>212</v>
      </c>
      <c r="G344" s="58"/>
      <c r="H344" s="83">
        <f>SUM(H345:I358)</f>
        <v>108930</v>
      </c>
      <c r="I344" s="83"/>
      <c r="J344" s="9">
        <f>SUM(J345:J358)</f>
        <v>108930</v>
      </c>
      <c r="K344" s="9">
        <f>SUM(K345:K358)</f>
        <v>0</v>
      </c>
      <c r="L344" s="9">
        <f>SUM(L345:L358)</f>
        <v>1670</v>
      </c>
      <c r="M344" s="83">
        <f>SUM(M345:N358)</f>
        <v>9500</v>
      </c>
      <c r="N344" s="83"/>
      <c r="O344" s="83">
        <f>SUM(O345:P358)</f>
        <v>101100</v>
      </c>
      <c r="P344" s="83"/>
      <c r="Q344" s="9">
        <f>SUM(Q345:Q358)</f>
        <v>85228.53000000001</v>
      </c>
      <c r="R344" s="43">
        <f t="shared" si="8"/>
        <v>0.843012166172107</v>
      </c>
    </row>
    <row r="345" spans="1:18" ht="24" customHeight="1">
      <c r="A345" s="5"/>
      <c r="B345" s="56"/>
      <c r="C345" s="56"/>
      <c r="D345" s="7"/>
      <c r="E345" s="7" t="s">
        <v>41</v>
      </c>
      <c r="F345" s="74" t="s">
        <v>42</v>
      </c>
      <c r="G345" s="74"/>
      <c r="H345" s="85">
        <v>48210</v>
      </c>
      <c r="I345" s="85"/>
      <c r="J345" s="8">
        <v>48210</v>
      </c>
      <c r="K345" s="8">
        <v>0</v>
      </c>
      <c r="L345" s="8">
        <v>0</v>
      </c>
      <c r="M345" s="85">
        <v>0</v>
      </c>
      <c r="N345" s="85"/>
      <c r="O345" s="85">
        <v>48210</v>
      </c>
      <c r="P345" s="85"/>
      <c r="Q345" s="8">
        <v>43052.15</v>
      </c>
      <c r="R345" s="43">
        <f t="shared" si="8"/>
        <v>0.8930128604024061</v>
      </c>
    </row>
    <row r="346" spans="1:18" ht="27.75" customHeight="1">
      <c r="A346" s="5"/>
      <c r="B346" s="56"/>
      <c r="C346" s="56"/>
      <c r="D346" s="7"/>
      <c r="E346" s="7" t="s">
        <v>69</v>
      </c>
      <c r="F346" s="74" t="s">
        <v>70</v>
      </c>
      <c r="G346" s="74"/>
      <c r="H346" s="85">
        <v>3692</v>
      </c>
      <c r="I346" s="85"/>
      <c r="J346" s="8">
        <v>3692</v>
      </c>
      <c r="K346" s="8">
        <v>0</v>
      </c>
      <c r="L346" s="8">
        <v>0</v>
      </c>
      <c r="M346" s="85">
        <v>0</v>
      </c>
      <c r="N346" s="85"/>
      <c r="O346" s="85">
        <v>3692</v>
      </c>
      <c r="P346" s="85"/>
      <c r="Q346" s="8">
        <v>3691.5</v>
      </c>
      <c r="R346" s="43">
        <f t="shared" si="8"/>
        <v>0.9998645720476707</v>
      </c>
    </row>
    <row r="347" spans="1:18" ht="32.25" customHeight="1">
      <c r="A347" s="5"/>
      <c r="B347" s="56"/>
      <c r="C347" s="56"/>
      <c r="D347" s="7"/>
      <c r="E347" s="7" t="s">
        <v>43</v>
      </c>
      <c r="F347" s="74" t="s">
        <v>44</v>
      </c>
      <c r="G347" s="74"/>
      <c r="H347" s="85">
        <v>8242</v>
      </c>
      <c r="I347" s="85"/>
      <c r="J347" s="8">
        <v>8242</v>
      </c>
      <c r="K347" s="8">
        <v>0</v>
      </c>
      <c r="L347" s="8">
        <v>0</v>
      </c>
      <c r="M347" s="85">
        <v>0</v>
      </c>
      <c r="N347" s="85"/>
      <c r="O347" s="85">
        <v>8242</v>
      </c>
      <c r="P347" s="85"/>
      <c r="Q347" s="8">
        <v>7636.21</v>
      </c>
      <c r="R347" s="43">
        <f t="shared" si="8"/>
        <v>0.926499636010677</v>
      </c>
    </row>
    <row r="348" spans="1:18" ht="13.5" customHeight="1">
      <c r="A348" s="5"/>
      <c r="B348" s="56"/>
      <c r="C348" s="56"/>
      <c r="D348" s="7"/>
      <c r="E348" s="7" t="s">
        <v>45</v>
      </c>
      <c r="F348" s="74" t="s">
        <v>46</v>
      </c>
      <c r="G348" s="74"/>
      <c r="H348" s="85">
        <v>1298</v>
      </c>
      <c r="I348" s="85"/>
      <c r="J348" s="8">
        <v>1298</v>
      </c>
      <c r="K348" s="8">
        <v>0</v>
      </c>
      <c r="L348" s="8">
        <v>20</v>
      </c>
      <c r="M348" s="85">
        <v>0</v>
      </c>
      <c r="N348" s="85"/>
      <c r="O348" s="85">
        <v>1318</v>
      </c>
      <c r="P348" s="85"/>
      <c r="Q348" s="8">
        <v>1211.15</v>
      </c>
      <c r="R348" s="43">
        <f t="shared" si="8"/>
        <v>0.9189301972685888</v>
      </c>
    </row>
    <row r="349" spans="1:18" ht="34.5" customHeight="1">
      <c r="A349" s="5"/>
      <c r="B349" s="56"/>
      <c r="C349" s="56"/>
      <c r="D349" s="7"/>
      <c r="E349" s="7" t="s">
        <v>47</v>
      </c>
      <c r="F349" s="74" t="s">
        <v>48</v>
      </c>
      <c r="G349" s="74"/>
      <c r="H349" s="85">
        <v>1500</v>
      </c>
      <c r="I349" s="85"/>
      <c r="J349" s="8">
        <v>1500</v>
      </c>
      <c r="K349" s="8">
        <v>0</v>
      </c>
      <c r="L349" s="8">
        <v>550</v>
      </c>
      <c r="M349" s="85">
        <v>0</v>
      </c>
      <c r="N349" s="85"/>
      <c r="O349" s="85">
        <v>2050</v>
      </c>
      <c r="P349" s="85"/>
      <c r="Q349" s="8">
        <v>1971.68</v>
      </c>
      <c r="R349" s="43">
        <f t="shared" si="8"/>
        <v>0.9617951219512195</v>
      </c>
    </row>
    <row r="350" spans="1:18" ht="13.5" customHeight="1">
      <c r="A350" s="5"/>
      <c r="B350" s="56"/>
      <c r="C350" s="56"/>
      <c r="D350" s="7"/>
      <c r="E350" s="7" t="s">
        <v>49</v>
      </c>
      <c r="F350" s="74" t="s">
        <v>50</v>
      </c>
      <c r="G350" s="74"/>
      <c r="H350" s="85">
        <v>10000</v>
      </c>
      <c r="I350" s="85"/>
      <c r="J350" s="8">
        <v>10000</v>
      </c>
      <c r="K350" s="8">
        <v>0</v>
      </c>
      <c r="L350" s="8">
        <v>0</v>
      </c>
      <c r="M350" s="85">
        <v>5500</v>
      </c>
      <c r="N350" s="85"/>
      <c r="O350" s="85">
        <v>4500</v>
      </c>
      <c r="P350" s="85"/>
      <c r="Q350" s="8">
        <v>3000</v>
      </c>
      <c r="R350" s="43">
        <f t="shared" si="8"/>
        <v>0.6666666666666666</v>
      </c>
    </row>
    <row r="351" spans="1:18" ht="32.25" customHeight="1">
      <c r="A351" s="5"/>
      <c r="B351" s="56"/>
      <c r="C351" s="56"/>
      <c r="D351" s="7"/>
      <c r="E351" s="7" t="s">
        <v>30</v>
      </c>
      <c r="F351" s="74" t="s">
        <v>31</v>
      </c>
      <c r="G351" s="74"/>
      <c r="H351" s="85">
        <v>10000</v>
      </c>
      <c r="I351" s="85"/>
      <c r="J351" s="8">
        <v>10000</v>
      </c>
      <c r="K351" s="8">
        <v>0</v>
      </c>
      <c r="L351" s="8">
        <v>0</v>
      </c>
      <c r="M351" s="85">
        <v>0</v>
      </c>
      <c r="N351" s="85"/>
      <c r="O351" s="85">
        <v>10000</v>
      </c>
      <c r="P351" s="85"/>
      <c r="Q351" s="8">
        <v>9309.8</v>
      </c>
      <c r="R351" s="43">
        <f t="shared" si="8"/>
        <v>0.9309799999999999</v>
      </c>
    </row>
    <row r="352" spans="1:18" ht="13.5" customHeight="1">
      <c r="A352" s="5"/>
      <c r="B352" s="56"/>
      <c r="C352" s="56"/>
      <c r="D352" s="7"/>
      <c r="E352" s="7" t="s">
        <v>85</v>
      </c>
      <c r="F352" s="74" t="s">
        <v>86</v>
      </c>
      <c r="G352" s="74"/>
      <c r="H352" s="85">
        <v>8000</v>
      </c>
      <c r="I352" s="85"/>
      <c r="J352" s="8">
        <v>8000</v>
      </c>
      <c r="K352" s="8">
        <v>0</v>
      </c>
      <c r="L352" s="8">
        <v>0</v>
      </c>
      <c r="M352" s="85">
        <v>0</v>
      </c>
      <c r="N352" s="85"/>
      <c r="O352" s="85">
        <v>8000</v>
      </c>
      <c r="P352" s="85"/>
      <c r="Q352" s="8">
        <v>3791.59</v>
      </c>
      <c r="R352" s="43">
        <f t="shared" si="8"/>
        <v>0.47394875000000003</v>
      </c>
    </row>
    <row r="353" spans="1:18" ht="13.5" customHeight="1">
      <c r="A353" s="5"/>
      <c r="B353" s="56"/>
      <c r="C353" s="56"/>
      <c r="D353" s="7"/>
      <c r="E353" s="7" t="s">
        <v>51</v>
      </c>
      <c r="F353" s="74" t="s">
        <v>52</v>
      </c>
      <c r="G353" s="74"/>
      <c r="H353" s="85">
        <v>10000</v>
      </c>
      <c r="I353" s="85"/>
      <c r="J353" s="8">
        <v>10000</v>
      </c>
      <c r="K353" s="8">
        <v>0</v>
      </c>
      <c r="L353" s="8">
        <v>0</v>
      </c>
      <c r="M353" s="85">
        <v>4000</v>
      </c>
      <c r="N353" s="85"/>
      <c r="O353" s="85">
        <v>6000</v>
      </c>
      <c r="P353" s="85"/>
      <c r="Q353" s="8">
        <v>4772.61</v>
      </c>
      <c r="R353" s="43">
        <f t="shared" si="8"/>
        <v>0.7954349999999999</v>
      </c>
    </row>
    <row r="354" spans="1:18" ht="45" customHeight="1">
      <c r="A354" s="5"/>
      <c r="B354" s="56"/>
      <c r="C354" s="56"/>
      <c r="D354" s="7"/>
      <c r="E354" s="7" t="s">
        <v>91</v>
      </c>
      <c r="F354" s="74" t="s">
        <v>92</v>
      </c>
      <c r="G354" s="74"/>
      <c r="H354" s="85">
        <v>1000</v>
      </c>
      <c r="I354" s="85"/>
      <c r="J354" s="8">
        <v>1000</v>
      </c>
      <c r="K354" s="8">
        <v>0</v>
      </c>
      <c r="L354" s="8">
        <v>0</v>
      </c>
      <c r="M354" s="85">
        <v>0</v>
      </c>
      <c r="N354" s="85"/>
      <c r="O354" s="85">
        <v>1000</v>
      </c>
      <c r="P354" s="85"/>
      <c r="Q354" s="8">
        <v>686.24</v>
      </c>
      <c r="R354" s="43">
        <f t="shared" si="8"/>
        <v>0.68624</v>
      </c>
    </row>
    <row r="355" spans="1:18" ht="13.5" customHeight="1">
      <c r="A355" s="5"/>
      <c r="B355" s="56"/>
      <c r="C355" s="56"/>
      <c r="D355" s="7"/>
      <c r="E355" s="7" t="s">
        <v>73</v>
      </c>
      <c r="F355" s="74" t="s">
        <v>74</v>
      </c>
      <c r="G355" s="74"/>
      <c r="H355" s="85">
        <v>500</v>
      </c>
      <c r="I355" s="85"/>
      <c r="J355" s="8">
        <v>500</v>
      </c>
      <c r="K355" s="8">
        <v>0</v>
      </c>
      <c r="L355" s="8">
        <v>0</v>
      </c>
      <c r="M355" s="85">
        <v>0</v>
      </c>
      <c r="N355" s="85"/>
      <c r="O355" s="85">
        <v>500</v>
      </c>
      <c r="P355" s="85"/>
      <c r="Q355" s="8">
        <v>168.1</v>
      </c>
      <c r="R355" s="43">
        <f t="shared" si="8"/>
        <v>0.3362</v>
      </c>
    </row>
    <row r="356" spans="1:18" ht="13.5" customHeight="1">
      <c r="A356" s="5"/>
      <c r="B356" s="56"/>
      <c r="C356" s="56"/>
      <c r="D356" s="7"/>
      <c r="E356" s="7" t="s">
        <v>53</v>
      </c>
      <c r="F356" s="74" t="s">
        <v>54</v>
      </c>
      <c r="G356" s="74"/>
      <c r="H356" s="85">
        <v>4000</v>
      </c>
      <c r="I356" s="85"/>
      <c r="J356" s="8">
        <v>4000</v>
      </c>
      <c r="K356" s="8">
        <v>0</v>
      </c>
      <c r="L356" s="8">
        <v>0</v>
      </c>
      <c r="M356" s="85">
        <v>0</v>
      </c>
      <c r="N356" s="85"/>
      <c r="O356" s="85">
        <v>4000</v>
      </c>
      <c r="P356" s="85"/>
      <c r="Q356" s="8">
        <v>2349.5</v>
      </c>
      <c r="R356" s="43">
        <f t="shared" si="8"/>
        <v>0.587375</v>
      </c>
    </row>
    <row r="357" spans="1:18" ht="43.5" customHeight="1">
      <c r="A357" s="5"/>
      <c r="B357" s="56"/>
      <c r="C357" s="56"/>
      <c r="D357" s="7"/>
      <c r="E357" s="7" t="s">
        <v>55</v>
      </c>
      <c r="F357" s="74" t="s">
        <v>56</v>
      </c>
      <c r="G357" s="74"/>
      <c r="H357" s="85">
        <v>2188</v>
      </c>
      <c r="I357" s="85"/>
      <c r="J357" s="8">
        <v>2188</v>
      </c>
      <c r="K357" s="8">
        <v>0</v>
      </c>
      <c r="L357" s="8">
        <v>0</v>
      </c>
      <c r="M357" s="85">
        <v>0</v>
      </c>
      <c r="N357" s="85"/>
      <c r="O357" s="85">
        <v>2188</v>
      </c>
      <c r="P357" s="85"/>
      <c r="Q357" s="8">
        <v>2188</v>
      </c>
      <c r="R357" s="43">
        <f t="shared" si="8"/>
        <v>1</v>
      </c>
    </row>
    <row r="358" spans="1:18" ht="33.75" customHeight="1">
      <c r="A358" s="5"/>
      <c r="B358" s="56"/>
      <c r="C358" s="56"/>
      <c r="D358" s="7"/>
      <c r="E358" s="7" t="s">
        <v>93</v>
      </c>
      <c r="F358" s="74" t="s">
        <v>94</v>
      </c>
      <c r="G358" s="74"/>
      <c r="H358" s="85">
        <v>300</v>
      </c>
      <c r="I358" s="85"/>
      <c r="J358" s="8">
        <v>300</v>
      </c>
      <c r="K358" s="8">
        <v>0</v>
      </c>
      <c r="L358" s="8">
        <v>1100</v>
      </c>
      <c r="M358" s="85">
        <v>0</v>
      </c>
      <c r="N358" s="85"/>
      <c r="O358" s="85">
        <v>1400</v>
      </c>
      <c r="P358" s="85"/>
      <c r="Q358" s="8">
        <v>1400</v>
      </c>
      <c r="R358" s="43">
        <f t="shared" si="8"/>
        <v>1</v>
      </c>
    </row>
    <row r="359" spans="1:18" ht="20.25" customHeight="1">
      <c r="A359" s="5"/>
      <c r="B359" s="57"/>
      <c r="C359" s="57"/>
      <c r="D359" s="6" t="s">
        <v>213</v>
      </c>
      <c r="E359" s="6"/>
      <c r="F359" s="58" t="s">
        <v>27</v>
      </c>
      <c r="G359" s="58"/>
      <c r="H359" s="83">
        <f>SUM(H360:I361)</f>
        <v>9530</v>
      </c>
      <c r="I359" s="83"/>
      <c r="J359" s="9">
        <f>SUM(J360:J361)</f>
        <v>9530</v>
      </c>
      <c r="K359" s="9">
        <f>SUM(K360:K361)</f>
        <v>0</v>
      </c>
      <c r="L359" s="9">
        <f>SUM(L360:L361)</f>
        <v>0</v>
      </c>
      <c r="M359" s="83">
        <f>SUM(M360:N361)</f>
        <v>0</v>
      </c>
      <c r="N359" s="83"/>
      <c r="O359" s="83">
        <f>SUM(O360:P361)</f>
        <v>9530</v>
      </c>
      <c r="P359" s="83"/>
      <c r="Q359" s="9">
        <f>SUM(Q360:Q361)</f>
        <v>1033.41</v>
      </c>
      <c r="R359" s="43">
        <f t="shared" si="8"/>
        <v>0.10843756558237147</v>
      </c>
    </row>
    <row r="360" spans="1:18" ht="26.25" customHeight="1">
      <c r="A360" s="5"/>
      <c r="B360" s="56"/>
      <c r="C360" s="56"/>
      <c r="D360" s="7"/>
      <c r="E360" s="7" t="s">
        <v>30</v>
      </c>
      <c r="F360" s="74" t="s">
        <v>31</v>
      </c>
      <c r="G360" s="74"/>
      <c r="H360" s="85">
        <v>6580</v>
      </c>
      <c r="I360" s="85"/>
      <c r="J360" s="8">
        <v>6580</v>
      </c>
      <c r="K360" s="8">
        <v>0</v>
      </c>
      <c r="L360" s="8">
        <v>0</v>
      </c>
      <c r="M360" s="85">
        <v>0</v>
      </c>
      <c r="N360" s="85"/>
      <c r="O360" s="85">
        <v>6580</v>
      </c>
      <c r="P360" s="85"/>
      <c r="Q360" s="8">
        <v>1033.41</v>
      </c>
      <c r="R360" s="43">
        <f t="shared" si="8"/>
        <v>0.15705319148936173</v>
      </c>
    </row>
    <row r="361" spans="1:18" ht="21" customHeight="1">
      <c r="A361" s="5"/>
      <c r="B361" s="56"/>
      <c r="C361" s="56"/>
      <c r="D361" s="7"/>
      <c r="E361" s="7" t="s">
        <v>51</v>
      </c>
      <c r="F361" s="74" t="s">
        <v>52</v>
      </c>
      <c r="G361" s="74"/>
      <c r="H361" s="85">
        <v>2950</v>
      </c>
      <c r="I361" s="85"/>
      <c r="J361" s="8">
        <v>2950</v>
      </c>
      <c r="K361" s="8">
        <v>0</v>
      </c>
      <c r="L361" s="8">
        <v>0</v>
      </c>
      <c r="M361" s="85">
        <v>0</v>
      </c>
      <c r="N361" s="85"/>
      <c r="O361" s="85">
        <v>2950</v>
      </c>
      <c r="P361" s="85"/>
      <c r="Q361" s="8">
        <v>0</v>
      </c>
      <c r="R361" s="43">
        <f t="shared" si="8"/>
        <v>0</v>
      </c>
    </row>
    <row r="362" spans="1:18" ht="30" customHeight="1">
      <c r="A362" s="5"/>
      <c r="B362" s="53" t="s">
        <v>214</v>
      </c>
      <c r="C362" s="53"/>
      <c r="D362" s="53"/>
      <c r="E362" s="53"/>
      <c r="F362" s="53"/>
      <c r="G362" s="53"/>
      <c r="H362" s="54">
        <f>SUM(H343,H328,H312,H297,H246,H236,H145,H142,H139,H136,H122,H107,H53,H47,H42,H26,H11)</f>
        <v>14721803</v>
      </c>
      <c r="I362" s="54"/>
      <c r="J362" s="47">
        <f>SUM(J343,J328,J312,J297,J246,J236,J145,J142,J139,J136,J122,J107,J53,J47,J42,J26,J11)</f>
        <v>10234846</v>
      </c>
      <c r="K362" s="40">
        <f>SUM(K343,K328,K312,K297,K246,K236,K145,K142,K139,K136,K122,K107,K53,K47,K42,K26,K11)</f>
        <v>4486957</v>
      </c>
      <c r="L362" s="44">
        <f>SUM(L343,L328,L312,L297,L246,L236,L145,L142,L139,L136,L122,L107,L53,L47,L42,L26,L11)</f>
        <v>1995492.9000000001</v>
      </c>
      <c r="M362" s="55">
        <f>SUM(M343,M328,M312,M297,M246,M236,M145,M142,M139,M136,M122,M107,M53,M47,M42,M26,M11)</f>
        <v>2921222.16</v>
      </c>
      <c r="N362" s="55"/>
      <c r="O362" s="55">
        <f>SUM(O343,O328,O312,O297,O246,O236,O145,O142,O139,O136,O122,O107,O53,O47,O42,O26,O11)</f>
        <v>13796073.74</v>
      </c>
      <c r="P362" s="55"/>
      <c r="Q362" s="132">
        <f>SUM(Q343,Q328,Q312,Q297,Q246,Q236,Q145,Q142,Q139,Q136,Q122,Q107,Q53,Q47,Q42,Q26,Q11)</f>
        <v>12016972.6</v>
      </c>
      <c r="R362" s="133">
        <f t="shared" si="8"/>
        <v>0.8710429377568694</v>
      </c>
    </row>
    <row r="363" spans="1:16" ht="30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1:17" ht="183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2"/>
      <c r="O364" s="52"/>
      <c r="Q364" s="131"/>
    </row>
    <row r="365" ht="13.5" customHeight="1"/>
  </sheetData>
  <sheetProtection/>
  <mergeCells count="1768">
    <mergeCell ref="B152:C152"/>
    <mergeCell ref="H152:I152"/>
    <mergeCell ref="M152:N152"/>
    <mergeCell ref="B125:C125"/>
    <mergeCell ref="B126:C126"/>
    <mergeCell ref="F125:G125"/>
    <mergeCell ref="B128:C128"/>
    <mergeCell ref="M128:N128"/>
    <mergeCell ref="B127:C127"/>
    <mergeCell ref="F127:G127"/>
    <mergeCell ref="H127:I127"/>
    <mergeCell ref="M127:N127"/>
    <mergeCell ref="F141:G141"/>
    <mergeCell ref="H141:I141"/>
    <mergeCell ref="M141:N141"/>
    <mergeCell ref="M140:N140"/>
    <mergeCell ref="F155:G155"/>
    <mergeCell ref="H125:I125"/>
    <mergeCell ref="H126:I126"/>
    <mergeCell ref="M125:N125"/>
    <mergeCell ref="M126:N126"/>
    <mergeCell ref="F152:G152"/>
    <mergeCell ref="M155:N155"/>
    <mergeCell ref="F126:G126"/>
    <mergeCell ref="F128:G128"/>
    <mergeCell ref="H128:I128"/>
    <mergeCell ref="O155:P155"/>
    <mergeCell ref="O152:P152"/>
    <mergeCell ref="O125:P125"/>
    <mergeCell ref="O126:P126"/>
    <mergeCell ref="O127:P127"/>
    <mergeCell ref="O128:P128"/>
    <mergeCell ref="O143:P143"/>
    <mergeCell ref="O144:P144"/>
    <mergeCell ref="O129:P129"/>
    <mergeCell ref="O130:P130"/>
    <mergeCell ref="B99:C99"/>
    <mergeCell ref="B155:C155"/>
    <mergeCell ref="H155:I155"/>
    <mergeCell ref="O96:P96"/>
    <mergeCell ref="B105:C105"/>
    <mergeCell ref="F105:G105"/>
    <mergeCell ref="H105:I105"/>
    <mergeCell ref="M105:N105"/>
    <mergeCell ref="O105:P105"/>
    <mergeCell ref="B101:C101"/>
    <mergeCell ref="H95:I95"/>
    <mergeCell ref="H96:I96"/>
    <mergeCell ref="B98:C98"/>
    <mergeCell ref="F98:G98"/>
    <mergeCell ref="H98:I98"/>
    <mergeCell ref="F95:G95"/>
    <mergeCell ref="F96:G96"/>
    <mergeCell ref="B95:C95"/>
    <mergeCell ref="B96:C96"/>
    <mergeCell ref="B92:C92"/>
    <mergeCell ref="B94:C94"/>
    <mergeCell ref="F92:G92"/>
    <mergeCell ref="F94:G94"/>
    <mergeCell ref="H91:I91"/>
    <mergeCell ref="B72:C72"/>
    <mergeCell ref="F72:G72"/>
    <mergeCell ref="H72:I72"/>
    <mergeCell ref="B90:C90"/>
    <mergeCell ref="B91:C91"/>
    <mergeCell ref="F90:G90"/>
    <mergeCell ref="F60:G60"/>
    <mergeCell ref="B60:C60"/>
    <mergeCell ref="H60:I60"/>
    <mergeCell ref="F91:G91"/>
    <mergeCell ref="B65:C65"/>
    <mergeCell ref="F65:G65"/>
    <mergeCell ref="B66:C66"/>
    <mergeCell ref="F66:G66"/>
    <mergeCell ref="F67:G67"/>
    <mergeCell ref="H90:I90"/>
    <mergeCell ref="M52:N52"/>
    <mergeCell ref="H52:I52"/>
    <mergeCell ref="H92:I92"/>
    <mergeCell ref="H94:I94"/>
    <mergeCell ref="M54:N54"/>
    <mergeCell ref="H65:I65"/>
    <mergeCell ref="M65:N65"/>
    <mergeCell ref="H66:I66"/>
    <mergeCell ref="M66:N66"/>
    <mergeCell ref="H67:I67"/>
    <mergeCell ref="F52:G52"/>
    <mergeCell ref="M25:N25"/>
    <mergeCell ref="O25:P25"/>
    <mergeCell ref="B51:C51"/>
    <mergeCell ref="H51:I51"/>
    <mergeCell ref="O51:P51"/>
    <mergeCell ref="O27:P27"/>
    <mergeCell ref="B29:C29"/>
    <mergeCell ref="B52:C52"/>
    <mergeCell ref="O28:P28"/>
    <mergeCell ref="M51:N51"/>
    <mergeCell ref="B25:C25"/>
    <mergeCell ref="F25:G25"/>
    <mergeCell ref="F22:G22"/>
    <mergeCell ref="M29:N29"/>
    <mergeCell ref="B41:C41"/>
    <mergeCell ref="F41:G41"/>
    <mergeCell ref="H41:I41"/>
    <mergeCell ref="F51:G51"/>
    <mergeCell ref="M41:N41"/>
    <mergeCell ref="M20:N20"/>
    <mergeCell ref="M21:N21"/>
    <mergeCell ref="H21:I21"/>
    <mergeCell ref="F29:G29"/>
    <mergeCell ref="H29:I29"/>
    <mergeCell ref="F20:G20"/>
    <mergeCell ref="F21:G21"/>
    <mergeCell ref="H25:I25"/>
    <mergeCell ref="F24:G24"/>
    <mergeCell ref="H20:I20"/>
    <mergeCell ref="B20:C20"/>
    <mergeCell ref="B21:C21"/>
    <mergeCell ref="M295:N295"/>
    <mergeCell ref="M90:N90"/>
    <mergeCell ref="M91:N91"/>
    <mergeCell ref="M92:N92"/>
    <mergeCell ref="M94:N94"/>
    <mergeCell ref="M95:N95"/>
    <mergeCell ref="M96:N96"/>
    <mergeCell ref="M98:N98"/>
    <mergeCell ref="Q4:Q9"/>
    <mergeCell ref="R4:R9"/>
    <mergeCell ref="O13:P13"/>
    <mergeCell ref="O20:P20"/>
    <mergeCell ref="O10:P10"/>
    <mergeCell ref="O11:P11"/>
    <mergeCell ref="O12:P12"/>
    <mergeCell ref="O14:P14"/>
    <mergeCell ref="O17:P17"/>
    <mergeCell ref="O16:P16"/>
    <mergeCell ref="O95:P95"/>
    <mergeCell ref="O92:P92"/>
    <mergeCell ref="O94:P94"/>
    <mergeCell ref="O104:P104"/>
    <mergeCell ref="O101:P101"/>
    <mergeCell ref="O102:P102"/>
    <mergeCell ref="O103:P103"/>
    <mergeCell ref="A1:P1"/>
    <mergeCell ref="B2:P2"/>
    <mergeCell ref="A3:B3"/>
    <mergeCell ref="C3:F3"/>
    <mergeCell ref="G3:H3"/>
    <mergeCell ref="L4:L9"/>
    <mergeCell ref="M4:N9"/>
    <mergeCell ref="O4:P9"/>
    <mergeCell ref="O15:P15"/>
    <mergeCell ref="O22:P22"/>
    <mergeCell ref="O21:P21"/>
    <mergeCell ref="O52:P52"/>
    <mergeCell ref="I3:P3"/>
    <mergeCell ref="J4:K4"/>
    <mergeCell ref="H4:I9"/>
    <mergeCell ref="J5:J9"/>
    <mergeCell ref="K5:K9"/>
    <mergeCell ref="O18:P18"/>
    <mergeCell ref="O19:P19"/>
    <mergeCell ref="B4:C9"/>
    <mergeCell ref="D4:D9"/>
    <mergeCell ref="E4:E9"/>
    <mergeCell ref="F4:G9"/>
    <mergeCell ref="B10:C10"/>
    <mergeCell ref="F10:G10"/>
    <mergeCell ref="H10:I10"/>
    <mergeCell ref="M10:N10"/>
    <mergeCell ref="B11:C11"/>
    <mergeCell ref="F11:G11"/>
    <mergeCell ref="H11:I11"/>
    <mergeCell ref="M11:N11"/>
    <mergeCell ref="B13:C13"/>
    <mergeCell ref="F13:G13"/>
    <mergeCell ref="H13:I13"/>
    <mergeCell ref="M13:N13"/>
    <mergeCell ref="B12:C12"/>
    <mergeCell ref="F12:G12"/>
    <mergeCell ref="H12:I12"/>
    <mergeCell ref="M12:N12"/>
    <mergeCell ref="B15:C15"/>
    <mergeCell ref="F15:G15"/>
    <mergeCell ref="H15:I15"/>
    <mergeCell ref="M15:N15"/>
    <mergeCell ref="B14:C14"/>
    <mergeCell ref="F14:G14"/>
    <mergeCell ref="H14:I14"/>
    <mergeCell ref="M14:N14"/>
    <mergeCell ref="B17:C17"/>
    <mergeCell ref="F17:G17"/>
    <mergeCell ref="H17:I17"/>
    <mergeCell ref="M17:N17"/>
    <mergeCell ref="B16:C16"/>
    <mergeCell ref="F16:G16"/>
    <mergeCell ref="H16:I16"/>
    <mergeCell ref="M16:N16"/>
    <mergeCell ref="B19:C19"/>
    <mergeCell ref="F19:G19"/>
    <mergeCell ref="H19:I19"/>
    <mergeCell ref="M19:N19"/>
    <mergeCell ref="B18:C18"/>
    <mergeCell ref="F18:G18"/>
    <mergeCell ref="H18:I18"/>
    <mergeCell ref="M18:N18"/>
    <mergeCell ref="O23:P23"/>
    <mergeCell ref="B26:C26"/>
    <mergeCell ref="F26:G26"/>
    <mergeCell ref="H26:I26"/>
    <mergeCell ref="M26:N26"/>
    <mergeCell ref="O26:P26"/>
    <mergeCell ref="B23:C23"/>
    <mergeCell ref="F23:G23"/>
    <mergeCell ref="H23:I23"/>
    <mergeCell ref="M23:N23"/>
    <mergeCell ref="O29:P29"/>
    <mergeCell ref="B27:C27"/>
    <mergeCell ref="F27:G27"/>
    <mergeCell ref="H27:I27"/>
    <mergeCell ref="M27:N27"/>
    <mergeCell ref="F28:G28"/>
    <mergeCell ref="H28:I28"/>
    <mergeCell ref="B28:C28"/>
    <mergeCell ref="M28:N28"/>
    <mergeCell ref="O30:P30"/>
    <mergeCell ref="B31:C31"/>
    <mergeCell ref="F31:G31"/>
    <mergeCell ref="H31:I31"/>
    <mergeCell ref="M31:N31"/>
    <mergeCell ref="O31:P31"/>
    <mergeCell ref="B30:C30"/>
    <mergeCell ref="F30:G30"/>
    <mergeCell ref="H30:I30"/>
    <mergeCell ref="M30:N30"/>
    <mergeCell ref="O32:P32"/>
    <mergeCell ref="B33:C33"/>
    <mergeCell ref="F33:G33"/>
    <mergeCell ref="H33:I33"/>
    <mergeCell ref="M33:N33"/>
    <mergeCell ref="O33:P33"/>
    <mergeCell ref="B32:C32"/>
    <mergeCell ref="F32:G32"/>
    <mergeCell ref="H32:I32"/>
    <mergeCell ref="M32:N32"/>
    <mergeCell ref="O34:P34"/>
    <mergeCell ref="B35:C35"/>
    <mergeCell ref="F35:G35"/>
    <mergeCell ref="H35:I35"/>
    <mergeCell ref="M35:N35"/>
    <mergeCell ref="O35:P35"/>
    <mergeCell ref="B34:C34"/>
    <mergeCell ref="F34:G34"/>
    <mergeCell ref="H34:I34"/>
    <mergeCell ref="M34:N34"/>
    <mergeCell ref="O36:P36"/>
    <mergeCell ref="B37:C37"/>
    <mergeCell ref="F37:G37"/>
    <mergeCell ref="H37:I37"/>
    <mergeCell ref="M37:N37"/>
    <mergeCell ref="O37:P37"/>
    <mergeCell ref="B36:C36"/>
    <mergeCell ref="F36:G36"/>
    <mergeCell ref="H36:I36"/>
    <mergeCell ref="M36:N36"/>
    <mergeCell ref="O38:P38"/>
    <mergeCell ref="B39:C39"/>
    <mergeCell ref="F39:G39"/>
    <mergeCell ref="H39:I39"/>
    <mergeCell ref="M39:N39"/>
    <mergeCell ref="O39:P39"/>
    <mergeCell ref="B38:C38"/>
    <mergeCell ref="F38:G38"/>
    <mergeCell ref="H38:I38"/>
    <mergeCell ref="M38:N38"/>
    <mergeCell ref="O40:P40"/>
    <mergeCell ref="B40:C40"/>
    <mergeCell ref="F40:G40"/>
    <mergeCell ref="H40:I40"/>
    <mergeCell ref="M40:N40"/>
    <mergeCell ref="O41:P41"/>
    <mergeCell ref="O42:P42"/>
    <mergeCell ref="B43:C43"/>
    <mergeCell ref="F43:G43"/>
    <mergeCell ref="H43:I43"/>
    <mergeCell ref="M43:N43"/>
    <mergeCell ref="O43:P43"/>
    <mergeCell ref="B42:C42"/>
    <mergeCell ref="F42:G42"/>
    <mergeCell ref="H42:I42"/>
    <mergeCell ref="M42:N42"/>
    <mergeCell ref="O44:P44"/>
    <mergeCell ref="B45:C45"/>
    <mergeCell ref="F45:G45"/>
    <mergeCell ref="H45:I45"/>
    <mergeCell ref="M45:N45"/>
    <mergeCell ref="O45:P45"/>
    <mergeCell ref="B44:C44"/>
    <mergeCell ref="F44:G44"/>
    <mergeCell ref="H44:I44"/>
    <mergeCell ref="M44:N44"/>
    <mergeCell ref="O46:P46"/>
    <mergeCell ref="B47:C47"/>
    <mergeCell ref="F47:G47"/>
    <mergeCell ref="H47:I47"/>
    <mergeCell ref="M47:N47"/>
    <mergeCell ref="O47:P47"/>
    <mergeCell ref="B46:C46"/>
    <mergeCell ref="F46:G46"/>
    <mergeCell ref="H46:I46"/>
    <mergeCell ref="M46:N46"/>
    <mergeCell ref="O48:P48"/>
    <mergeCell ref="B49:C49"/>
    <mergeCell ref="F49:G49"/>
    <mergeCell ref="H49:I49"/>
    <mergeCell ref="M49:N49"/>
    <mergeCell ref="O49:P49"/>
    <mergeCell ref="B48:C48"/>
    <mergeCell ref="F48:G48"/>
    <mergeCell ref="H48:I48"/>
    <mergeCell ref="M48:N48"/>
    <mergeCell ref="O50:P50"/>
    <mergeCell ref="B53:C53"/>
    <mergeCell ref="F53:G53"/>
    <mergeCell ref="H53:I53"/>
    <mergeCell ref="M53:N53"/>
    <mergeCell ref="O53:P53"/>
    <mergeCell ref="B50:C50"/>
    <mergeCell ref="F50:G50"/>
    <mergeCell ref="H50:I50"/>
    <mergeCell ref="M50:N50"/>
    <mergeCell ref="O54:P54"/>
    <mergeCell ref="B55:C55"/>
    <mergeCell ref="F55:G55"/>
    <mergeCell ref="H55:I55"/>
    <mergeCell ref="M55:N55"/>
    <mergeCell ref="O55:P55"/>
    <mergeCell ref="B54:C54"/>
    <mergeCell ref="F54:G54"/>
    <mergeCell ref="H54:I54"/>
    <mergeCell ref="O56:P56"/>
    <mergeCell ref="B57:C57"/>
    <mergeCell ref="F57:G57"/>
    <mergeCell ref="H57:I57"/>
    <mergeCell ref="M57:N57"/>
    <mergeCell ref="O57:P57"/>
    <mergeCell ref="B56:C56"/>
    <mergeCell ref="F56:G56"/>
    <mergeCell ref="H56:I56"/>
    <mergeCell ref="M56:N56"/>
    <mergeCell ref="O58:P58"/>
    <mergeCell ref="B59:C59"/>
    <mergeCell ref="F59:G59"/>
    <mergeCell ref="H59:I59"/>
    <mergeCell ref="M59:N59"/>
    <mergeCell ref="O59:P59"/>
    <mergeCell ref="B58:C58"/>
    <mergeCell ref="F58:G58"/>
    <mergeCell ref="H58:I58"/>
    <mergeCell ref="M58:N58"/>
    <mergeCell ref="O61:P61"/>
    <mergeCell ref="B62:C62"/>
    <mergeCell ref="F62:G62"/>
    <mergeCell ref="H62:I62"/>
    <mergeCell ref="M62:N62"/>
    <mergeCell ref="O62:P62"/>
    <mergeCell ref="B61:C61"/>
    <mergeCell ref="F61:G61"/>
    <mergeCell ref="H61:I61"/>
    <mergeCell ref="M61:N61"/>
    <mergeCell ref="O63:P63"/>
    <mergeCell ref="B64:C64"/>
    <mergeCell ref="F64:G64"/>
    <mergeCell ref="H64:I64"/>
    <mergeCell ref="M64:N64"/>
    <mergeCell ref="O64:P64"/>
    <mergeCell ref="B63:C63"/>
    <mergeCell ref="F63:G63"/>
    <mergeCell ref="H63:I63"/>
    <mergeCell ref="M63:N63"/>
    <mergeCell ref="O65:P65"/>
    <mergeCell ref="O66:P66"/>
    <mergeCell ref="B69:C69"/>
    <mergeCell ref="F69:G69"/>
    <mergeCell ref="H69:I69"/>
    <mergeCell ref="O67:P67"/>
    <mergeCell ref="B68:C68"/>
    <mergeCell ref="F68:G68"/>
    <mergeCell ref="H68:I68"/>
    <mergeCell ref="M68:N68"/>
    <mergeCell ref="O68:P68"/>
    <mergeCell ref="B67:C67"/>
    <mergeCell ref="F70:G70"/>
    <mergeCell ref="H70:I70"/>
    <mergeCell ref="M70:N70"/>
    <mergeCell ref="O70:P70"/>
    <mergeCell ref="M67:N67"/>
    <mergeCell ref="M72:N72"/>
    <mergeCell ref="M69:N69"/>
    <mergeCell ref="O71:P71"/>
    <mergeCell ref="B71:C71"/>
    <mergeCell ref="F71:G71"/>
    <mergeCell ref="H71:I71"/>
    <mergeCell ref="M71:N71"/>
    <mergeCell ref="O72:P72"/>
    <mergeCell ref="O69:P69"/>
    <mergeCell ref="B70:C70"/>
    <mergeCell ref="O73:P73"/>
    <mergeCell ref="B74:C74"/>
    <mergeCell ref="F74:G74"/>
    <mergeCell ref="H74:I74"/>
    <mergeCell ref="M74:N74"/>
    <mergeCell ref="O74:P74"/>
    <mergeCell ref="B73:C73"/>
    <mergeCell ref="F73:G73"/>
    <mergeCell ref="H73:I73"/>
    <mergeCell ref="M73:N73"/>
    <mergeCell ref="O75:P75"/>
    <mergeCell ref="B76:C76"/>
    <mergeCell ref="F76:G76"/>
    <mergeCell ref="H76:I76"/>
    <mergeCell ref="M76:N76"/>
    <mergeCell ref="O76:P76"/>
    <mergeCell ref="B75:C75"/>
    <mergeCell ref="F75:G75"/>
    <mergeCell ref="H75:I75"/>
    <mergeCell ref="M75:N75"/>
    <mergeCell ref="O77:P77"/>
    <mergeCell ref="B78:C78"/>
    <mergeCell ref="F78:G78"/>
    <mergeCell ref="H78:I78"/>
    <mergeCell ref="M78:N78"/>
    <mergeCell ref="O78:P78"/>
    <mergeCell ref="B77:C77"/>
    <mergeCell ref="F77:G77"/>
    <mergeCell ref="H77:I77"/>
    <mergeCell ref="M77:N77"/>
    <mergeCell ref="O79:P79"/>
    <mergeCell ref="B80:C80"/>
    <mergeCell ref="F80:G80"/>
    <mergeCell ref="H80:I80"/>
    <mergeCell ref="M80:N80"/>
    <mergeCell ref="O80:P80"/>
    <mergeCell ref="B79:C79"/>
    <mergeCell ref="F79:G79"/>
    <mergeCell ref="H79:I79"/>
    <mergeCell ref="M79:N79"/>
    <mergeCell ref="O81:P81"/>
    <mergeCell ref="B82:C82"/>
    <mergeCell ref="F82:G82"/>
    <mergeCell ref="H82:I82"/>
    <mergeCell ref="M82:N82"/>
    <mergeCell ref="O82:P82"/>
    <mergeCell ref="B81:C81"/>
    <mergeCell ref="F81:G81"/>
    <mergeCell ref="H81:I81"/>
    <mergeCell ref="M81:N81"/>
    <mergeCell ref="O83:P83"/>
    <mergeCell ref="B84:C84"/>
    <mergeCell ref="F84:G84"/>
    <mergeCell ref="H84:I84"/>
    <mergeCell ref="M84:N84"/>
    <mergeCell ref="O84:P84"/>
    <mergeCell ref="B83:C83"/>
    <mergeCell ref="F83:G83"/>
    <mergeCell ref="H83:I83"/>
    <mergeCell ref="M83:N83"/>
    <mergeCell ref="O85:P85"/>
    <mergeCell ref="B86:C86"/>
    <mergeCell ref="F86:G86"/>
    <mergeCell ref="H86:I86"/>
    <mergeCell ref="M86:N86"/>
    <mergeCell ref="O86:P86"/>
    <mergeCell ref="B85:C85"/>
    <mergeCell ref="F85:G85"/>
    <mergeCell ref="H85:I85"/>
    <mergeCell ref="M85:N85"/>
    <mergeCell ref="O88:P88"/>
    <mergeCell ref="B87:C87"/>
    <mergeCell ref="F87:G87"/>
    <mergeCell ref="H87:I87"/>
    <mergeCell ref="M87:N87"/>
    <mergeCell ref="B88:C88"/>
    <mergeCell ref="F88:G88"/>
    <mergeCell ref="H88:I88"/>
    <mergeCell ref="M88:N88"/>
    <mergeCell ref="O89:P89"/>
    <mergeCell ref="B97:C97"/>
    <mergeCell ref="F97:G97"/>
    <mergeCell ref="H97:I97"/>
    <mergeCell ref="M97:N97"/>
    <mergeCell ref="O97:P97"/>
    <mergeCell ref="B89:C89"/>
    <mergeCell ref="O90:P90"/>
    <mergeCell ref="O91:P91"/>
    <mergeCell ref="O93:P93"/>
    <mergeCell ref="F99:G99"/>
    <mergeCell ref="H99:I99"/>
    <mergeCell ref="M99:N99"/>
    <mergeCell ref="H102:I102"/>
    <mergeCell ref="M102:N102"/>
    <mergeCell ref="M101:N101"/>
    <mergeCell ref="H101:I101"/>
    <mergeCell ref="F101:G101"/>
    <mergeCell ref="H104:I104"/>
    <mergeCell ref="M104:N104"/>
    <mergeCell ref="F103:G103"/>
    <mergeCell ref="H103:I103"/>
    <mergeCell ref="M103:N103"/>
    <mergeCell ref="B103:C103"/>
    <mergeCell ref="F102:G102"/>
    <mergeCell ref="B106:C106"/>
    <mergeCell ref="F106:G106"/>
    <mergeCell ref="B104:C104"/>
    <mergeCell ref="F104:G104"/>
    <mergeCell ref="B102:C102"/>
    <mergeCell ref="H106:I106"/>
    <mergeCell ref="M106:N106"/>
    <mergeCell ref="O106:P106"/>
    <mergeCell ref="O107:P107"/>
    <mergeCell ref="M107:N107"/>
    <mergeCell ref="O108:P108"/>
    <mergeCell ref="B107:C107"/>
    <mergeCell ref="F107:G107"/>
    <mergeCell ref="H107:I107"/>
    <mergeCell ref="B108:C108"/>
    <mergeCell ref="F108:G108"/>
    <mergeCell ref="H108:I108"/>
    <mergeCell ref="M108:N108"/>
    <mergeCell ref="O109:P109"/>
    <mergeCell ref="B110:C110"/>
    <mergeCell ref="F110:G110"/>
    <mergeCell ref="H110:I110"/>
    <mergeCell ref="M110:N110"/>
    <mergeCell ref="O110:P110"/>
    <mergeCell ref="B109:C109"/>
    <mergeCell ref="F109:G109"/>
    <mergeCell ref="H109:I109"/>
    <mergeCell ref="M109:N109"/>
    <mergeCell ref="O111:P111"/>
    <mergeCell ref="B122:C122"/>
    <mergeCell ref="F122:G122"/>
    <mergeCell ref="H122:I122"/>
    <mergeCell ref="M122:N122"/>
    <mergeCell ref="O122:P122"/>
    <mergeCell ref="B111:C111"/>
    <mergeCell ref="F111:G111"/>
    <mergeCell ref="H111:I111"/>
    <mergeCell ref="M111:N111"/>
    <mergeCell ref="O123:P123"/>
    <mergeCell ref="B124:C124"/>
    <mergeCell ref="F124:G124"/>
    <mergeCell ref="H124:I124"/>
    <mergeCell ref="M124:N124"/>
    <mergeCell ref="O124:P124"/>
    <mergeCell ref="B123:C123"/>
    <mergeCell ref="F123:G123"/>
    <mergeCell ref="H123:I123"/>
    <mergeCell ref="M123:N123"/>
    <mergeCell ref="B130:C130"/>
    <mergeCell ref="F130:G130"/>
    <mergeCell ref="H130:I130"/>
    <mergeCell ref="M130:N130"/>
    <mergeCell ref="B129:C129"/>
    <mergeCell ref="F129:G129"/>
    <mergeCell ref="H129:I129"/>
    <mergeCell ref="M129:N129"/>
    <mergeCell ref="O131:P131"/>
    <mergeCell ref="B132:C132"/>
    <mergeCell ref="F132:G132"/>
    <mergeCell ref="H132:I132"/>
    <mergeCell ref="M132:N132"/>
    <mergeCell ref="O132:P132"/>
    <mergeCell ref="B131:C131"/>
    <mergeCell ref="F131:G131"/>
    <mergeCell ref="H131:I131"/>
    <mergeCell ref="M131:N131"/>
    <mergeCell ref="O133:P133"/>
    <mergeCell ref="B134:C134"/>
    <mergeCell ref="F134:G134"/>
    <mergeCell ref="H134:I134"/>
    <mergeCell ref="M134:N134"/>
    <mergeCell ref="O134:P134"/>
    <mergeCell ref="B133:C133"/>
    <mergeCell ref="F133:G133"/>
    <mergeCell ref="H133:I133"/>
    <mergeCell ref="M133:N133"/>
    <mergeCell ref="O135:P135"/>
    <mergeCell ref="B136:C136"/>
    <mergeCell ref="F136:G136"/>
    <mergeCell ref="H136:I136"/>
    <mergeCell ref="M136:N136"/>
    <mergeCell ref="O136:P136"/>
    <mergeCell ref="B135:C135"/>
    <mergeCell ref="F135:G135"/>
    <mergeCell ref="H135:I135"/>
    <mergeCell ref="M135:N135"/>
    <mergeCell ref="O137:P137"/>
    <mergeCell ref="B138:C138"/>
    <mergeCell ref="F138:G138"/>
    <mergeCell ref="H138:I138"/>
    <mergeCell ref="M138:N138"/>
    <mergeCell ref="O138:P138"/>
    <mergeCell ref="B137:C137"/>
    <mergeCell ref="F137:G137"/>
    <mergeCell ref="H137:I137"/>
    <mergeCell ref="M137:N137"/>
    <mergeCell ref="B139:C139"/>
    <mergeCell ref="F139:G139"/>
    <mergeCell ref="H139:I139"/>
    <mergeCell ref="M139:N139"/>
    <mergeCell ref="O139:P139"/>
    <mergeCell ref="O140:P140"/>
    <mergeCell ref="O141:P141"/>
    <mergeCell ref="B142:C142"/>
    <mergeCell ref="F142:G142"/>
    <mergeCell ref="H142:I142"/>
    <mergeCell ref="M142:N142"/>
    <mergeCell ref="B140:C140"/>
    <mergeCell ref="F140:G140"/>
    <mergeCell ref="H140:I140"/>
    <mergeCell ref="B197:C197"/>
    <mergeCell ref="M311:N311"/>
    <mergeCell ref="O142:P142"/>
    <mergeCell ref="B141:C141"/>
    <mergeCell ref="B295:C295"/>
    <mergeCell ref="F295:G295"/>
    <mergeCell ref="H295:I295"/>
    <mergeCell ref="O295:P295"/>
    <mergeCell ref="M145:N145"/>
    <mergeCell ref="O145:P145"/>
    <mergeCell ref="B145:C145"/>
    <mergeCell ref="F145:G145"/>
    <mergeCell ref="H145:I145"/>
    <mergeCell ref="B144:C144"/>
    <mergeCell ref="F144:G144"/>
    <mergeCell ref="H144:I144"/>
    <mergeCell ref="B143:C143"/>
    <mergeCell ref="F143:G143"/>
    <mergeCell ref="H143:I143"/>
    <mergeCell ref="M143:N143"/>
    <mergeCell ref="M144:N144"/>
    <mergeCell ref="O146:P146"/>
    <mergeCell ref="B147:C147"/>
    <mergeCell ref="F147:G147"/>
    <mergeCell ref="H147:I147"/>
    <mergeCell ref="M147:N147"/>
    <mergeCell ref="O147:P147"/>
    <mergeCell ref="B146:C146"/>
    <mergeCell ref="F146:G146"/>
    <mergeCell ref="H146:I146"/>
    <mergeCell ref="M146:N146"/>
    <mergeCell ref="O148:P148"/>
    <mergeCell ref="B149:C149"/>
    <mergeCell ref="F149:G149"/>
    <mergeCell ref="H149:I149"/>
    <mergeCell ref="M149:N149"/>
    <mergeCell ref="O149:P149"/>
    <mergeCell ref="B148:C148"/>
    <mergeCell ref="F148:G148"/>
    <mergeCell ref="H148:I148"/>
    <mergeCell ref="M148:N148"/>
    <mergeCell ref="O150:P150"/>
    <mergeCell ref="B151:C151"/>
    <mergeCell ref="F151:G151"/>
    <mergeCell ref="H151:I151"/>
    <mergeCell ref="M151:N151"/>
    <mergeCell ref="O151:P151"/>
    <mergeCell ref="B150:C150"/>
    <mergeCell ref="F150:G150"/>
    <mergeCell ref="H150:I150"/>
    <mergeCell ref="M150:N150"/>
    <mergeCell ref="O153:P153"/>
    <mergeCell ref="B154:C154"/>
    <mergeCell ref="F154:G154"/>
    <mergeCell ref="H154:I154"/>
    <mergeCell ref="M154:N154"/>
    <mergeCell ref="O154:P154"/>
    <mergeCell ref="B153:C153"/>
    <mergeCell ref="F153:G153"/>
    <mergeCell ref="H153:I153"/>
    <mergeCell ref="M153:N153"/>
    <mergeCell ref="O156:P156"/>
    <mergeCell ref="B157:C157"/>
    <mergeCell ref="F157:G157"/>
    <mergeCell ref="H157:I157"/>
    <mergeCell ref="M157:N157"/>
    <mergeCell ref="O157:P157"/>
    <mergeCell ref="B156:C156"/>
    <mergeCell ref="F156:G156"/>
    <mergeCell ref="H156:I156"/>
    <mergeCell ref="M156:N156"/>
    <mergeCell ref="O158:P158"/>
    <mergeCell ref="B159:C159"/>
    <mergeCell ref="F159:G159"/>
    <mergeCell ref="H159:I159"/>
    <mergeCell ref="M159:N159"/>
    <mergeCell ref="O159:P159"/>
    <mergeCell ref="B158:C158"/>
    <mergeCell ref="F158:G158"/>
    <mergeCell ref="H158:I158"/>
    <mergeCell ref="M158:N158"/>
    <mergeCell ref="O160:P160"/>
    <mergeCell ref="B161:C161"/>
    <mergeCell ref="F161:G161"/>
    <mergeCell ref="H161:I161"/>
    <mergeCell ref="M161:N161"/>
    <mergeCell ref="O161:P161"/>
    <mergeCell ref="B160:C160"/>
    <mergeCell ref="F160:G160"/>
    <mergeCell ref="H160:I160"/>
    <mergeCell ref="M160:N160"/>
    <mergeCell ref="O162:P162"/>
    <mergeCell ref="B163:C163"/>
    <mergeCell ref="F163:G163"/>
    <mergeCell ref="H163:I163"/>
    <mergeCell ref="M163:N163"/>
    <mergeCell ref="O163:P163"/>
    <mergeCell ref="B162:C162"/>
    <mergeCell ref="F162:G162"/>
    <mergeCell ref="H162:I162"/>
    <mergeCell ref="M162:N162"/>
    <mergeCell ref="O164:P164"/>
    <mergeCell ref="B165:C165"/>
    <mergeCell ref="F165:G165"/>
    <mergeCell ref="H165:I165"/>
    <mergeCell ref="M165:N165"/>
    <mergeCell ref="O165:P165"/>
    <mergeCell ref="B164:C164"/>
    <mergeCell ref="F164:G164"/>
    <mergeCell ref="H164:I164"/>
    <mergeCell ref="M164:N164"/>
    <mergeCell ref="O166:P166"/>
    <mergeCell ref="B167:C167"/>
    <mergeCell ref="F167:G167"/>
    <mergeCell ref="H167:I167"/>
    <mergeCell ref="M167:N167"/>
    <mergeCell ref="O167:P167"/>
    <mergeCell ref="B166:C166"/>
    <mergeCell ref="F166:G166"/>
    <mergeCell ref="H166:I166"/>
    <mergeCell ref="M166:N166"/>
    <mergeCell ref="O168:P168"/>
    <mergeCell ref="B169:C169"/>
    <mergeCell ref="F169:G169"/>
    <mergeCell ref="H169:I169"/>
    <mergeCell ref="M169:N169"/>
    <mergeCell ref="O169:P169"/>
    <mergeCell ref="B168:C168"/>
    <mergeCell ref="F168:G168"/>
    <mergeCell ref="H168:I168"/>
    <mergeCell ref="M168:N168"/>
    <mergeCell ref="O170:P170"/>
    <mergeCell ref="B171:C171"/>
    <mergeCell ref="F171:G171"/>
    <mergeCell ref="O171:P171"/>
    <mergeCell ref="B170:C170"/>
    <mergeCell ref="F170:G170"/>
    <mergeCell ref="H170:I170"/>
    <mergeCell ref="M170:N170"/>
    <mergeCell ref="H171:I171"/>
    <mergeCell ref="O173:P173"/>
    <mergeCell ref="O172:P172"/>
    <mergeCell ref="B172:C172"/>
    <mergeCell ref="F172:G172"/>
    <mergeCell ref="H172:I172"/>
    <mergeCell ref="M172:N172"/>
    <mergeCell ref="B173:C173"/>
    <mergeCell ref="F173:G173"/>
    <mergeCell ref="H173:I173"/>
    <mergeCell ref="M173:N173"/>
    <mergeCell ref="M171:N171"/>
    <mergeCell ref="O174:P174"/>
    <mergeCell ref="B175:C175"/>
    <mergeCell ref="F175:G175"/>
    <mergeCell ref="H175:I175"/>
    <mergeCell ref="M175:N175"/>
    <mergeCell ref="O175:P175"/>
    <mergeCell ref="B174:C174"/>
    <mergeCell ref="F174:G174"/>
    <mergeCell ref="H174:I174"/>
    <mergeCell ref="M174:N174"/>
    <mergeCell ref="O176:P176"/>
    <mergeCell ref="B177:C177"/>
    <mergeCell ref="F177:G177"/>
    <mergeCell ref="H177:I177"/>
    <mergeCell ref="M177:N177"/>
    <mergeCell ref="O177:P177"/>
    <mergeCell ref="B176:C176"/>
    <mergeCell ref="F176:G176"/>
    <mergeCell ref="H176:I176"/>
    <mergeCell ref="M176:N176"/>
    <mergeCell ref="O178:P178"/>
    <mergeCell ref="B179:C179"/>
    <mergeCell ref="F179:G179"/>
    <mergeCell ref="H179:I179"/>
    <mergeCell ref="M179:N179"/>
    <mergeCell ref="O179:P179"/>
    <mergeCell ref="B178:C178"/>
    <mergeCell ref="F178:G178"/>
    <mergeCell ref="H178:I178"/>
    <mergeCell ref="M178:N178"/>
    <mergeCell ref="O180:P180"/>
    <mergeCell ref="B181:C181"/>
    <mergeCell ref="F181:G181"/>
    <mergeCell ref="H181:I181"/>
    <mergeCell ref="M181:N181"/>
    <mergeCell ref="O181:P181"/>
    <mergeCell ref="B180:C180"/>
    <mergeCell ref="F180:G180"/>
    <mergeCell ref="H180:I180"/>
    <mergeCell ref="M180:N180"/>
    <mergeCell ref="O182:P182"/>
    <mergeCell ref="B183:C183"/>
    <mergeCell ref="F183:G183"/>
    <mergeCell ref="H183:I183"/>
    <mergeCell ref="M183:N183"/>
    <mergeCell ref="O183:P183"/>
    <mergeCell ref="B182:C182"/>
    <mergeCell ref="F182:G182"/>
    <mergeCell ref="H182:I182"/>
    <mergeCell ref="M182:N182"/>
    <mergeCell ref="O184:P184"/>
    <mergeCell ref="B185:C185"/>
    <mergeCell ref="F185:G185"/>
    <mergeCell ref="H185:I185"/>
    <mergeCell ref="M185:N185"/>
    <mergeCell ref="O185:P185"/>
    <mergeCell ref="B184:C184"/>
    <mergeCell ref="F184:G184"/>
    <mergeCell ref="H184:I184"/>
    <mergeCell ref="M184:N184"/>
    <mergeCell ref="O186:P186"/>
    <mergeCell ref="B187:C187"/>
    <mergeCell ref="F187:G187"/>
    <mergeCell ref="H187:I187"/>
    <mergeCell ref="M187:N187"/>
    <mergeCell ref="O187:P187"/>
    <mergeCell ref="B186:C186"/>
    <mergeCell ref="F186:G186"/>
    <mergeCell ref="H186:I186"/>
    <mergeCell ref="M186:N186"/>
    <mergeCell ref="O188:P188"/>
    <mergeCell ref="B189:C189"/>
    <mergeCell ref="F189:G189"/>
    <mergeCell ref="H189:I189"/>
    <mergeCell ref="M189:N189"/>
    <mergeCell ref="O189:P189"/>
    <mergeCell ref="B188:C188"/>
    <mergeCell ref="F188:G188"/>
    <mergeCell ref="H188:I188"/>
    <mergeCell ref="M188:N188"/>
    <mergeCell ref="O190:P190"/>
    <mergeCell ref="B191:C191"/>
    <mergeCell ref="F191:G191"/>
    <mergeCell ref="H191:I191"/>
    <mergeCell ref="M191:N191"/>
    <mergeCell ref="O191:P191"/>
    <mergeCell ref="B190:C190"/>
    <mergeCell ref="F190:G190"/>
    <mergeCell ref="H190:I190"/>
    <mergeCell ref="M190:N190"/>
    <mergeCell ref="O192:P192"/>
    <mergeCell ref="B193:C193"/>
    <mergeCell ref="F193:G193"/>
    <mergeCell ref="H193:I193"/>
    <mergeCell ref="M193:N193"/>
    <mergeCell ref="O193:P193"/>
    <mergeCell ref="B192:C192"/>
    <mergeCell ref="F192:G192"/>
    <mergeCell ref="H192:I192"/>
    <mergeCell ref="M192:N192"/>
    <mergeCell ref="O194:P194"/>
    <mergeCell ref="B195:C195"/>
    <mergeCell ref="F195:G195"/>
    <mergeCell ref="H195:I195"/>
    <mergeCell ref="M195:N195"/>
    <mergeCell ref="O195:P195"/>
    <mergeCell ref="B194:C194"/>
    <mergeCell ref="F194:G194"/>
    <mergeCell ref="H194:I194"/>
    <mergeCell ref="B196:C196"/>
    <mergeCell ref="F196:G196"/>
    <mergeCell ref="H196:I196"/>
    <mergeCell ref="M196:N196"/>
    <mergeCell ref="F197:G197"/>
    <mergeCell ref="H197:I197"/>
    <mergeCell ref="M197:N197"/>
    <mergeCell ref="M194:N194"/>
    <mergeCell ref="M198:N198"/>
    <mergeCell ref="O196:P196"/>
    <mergeCell ref="O197:P197"/>
    <mergeCell ref="O198:P198"/>
    <mergeCell ref="M200:N200"/>
    <mergeCell ref="O200:P200"/>
    <mergeCell ref="B199:C199"/>
    <mergeCell ref="F199:G199"/>
    <mergeCell ref="H199:I199"/>
    <mergeCell ref="M199:N199"/>
    <mergeCell ref="O199:P199"/>
    <mergeCell ref="B198:C198"/>
    <mergeCell ref="B200:C200"/>
    <mergeCell ref="F200:G200"/>
    <mergeCell ref="H200:I200"/>
    <mergeCell ref="F198:G198"/>
    <mergeCell ref="H198:I198"/>
    <mergeCell ref="O201:P201"/>
    <mergeCell ref="B202:C202"/>
    <mergeCell ref="F202:G202"/>
    <mergeCell ref="H202:I202"/>
    <mergeCell ref="M202:N202"/>
    <mergeCell ref="O202:P202"/>
    <mergeCell ref="B201:C201"/>
    <mergeCell ref="F201:G201"/>
    <mergeCell ref="H201:I201"/>
    <mergeCell ref="M201:N201"/>
    <mergeCell ref="O203:P203"/>
    <mergeCell ref="B204:C204"/>
    <mergeCell ref="F204:G204"/>
    <mergeCell ref="H204:I204"/>
    <mergeCell ref="M204:N204"/>
    <mergeCell ref="O204:P204"/>
    <mergeCell ref="B203:C203"/>
    <mergeCell ref="F203:G203"/>
    <mergeCell ref="H203:I203"/>
    <mergeCell ref="M203:N203"/>
    <mergeCell ref="O205:P205"/>
    <mergeCell ref="B206:C206"/>
    <mergeCell ref="F206:G206"/>
    <mergeCell ref="H206:I206"/>
    <mergeCell ref="M206:N206"/>
    <mergeCell ref="O206:P206"/>
    <mergeCell ref="B205:C205"/>
    <mergeCell ref="F205:G205"/>
    <mergeCell ref="H205:I205"/>
    <mergeCell ref="M205:N205"/>
    <mergeCell ref="O207:P207"/>
    <mergeCell ref="B208:C208"/>
    <mergeCell ref="F208:G208"/>
    <mergeCell ref="H208:I208"/>
    <mergeCell ref="M208:N208"/>
    <mergeCell ref="O208:P208"/>
    <mergeCell ref="B207:C207"/>
    <mergeCell ref="F207:G207"/>
    <mergeCell ref="H207:I207"/>
    <mergeCell ref="M207:N207"/>
    <mergeCell ref="O209:P209"/>
    <mergeCell ref="B210:C210"/>
    <mergeCell ref="F210:G210"/>
    <mergeCell ref="H210:I210"/>
    <mergeCell ref="M210:N210"/>
    <mergeCell ref="O210:P210"/>
    <mergeCell ref="B209:C209"/>
    <mergeCell ref="F209:G209"/>
    <mergeCell ref="H209:I209"/>
    <mergeCell ref="M209:N209"/>
    <mergeCell ref="O211:P211"/>
    <mergeCell ref="B212:C212"/>
    <mergeCell ref="F212:G212"/>
    <mergeCell ref="H212:I212"/>
    <mergeCell ref="M212:N212"/>
    <mergeCell ref="O212:P212"/>
    <mergeCell ref="B211:C211"/>
    <mergeCell ref="F211:G211"/>
    <mergeCell ref="H211:I211"/>
    <mergeCell ref="M211:N211"/>
    <mergeCell ref="O213:P213"/>
    <mergeCell ref="B214:C214"/>
    <mergeCell ref="F214:G214"/>
    <mergeCell ref="H214:I214"/>
    <mergeCell ref="M214:N214"/>
    <mergeCell ref="O214:P214"/>
    <mergeCell ref="B213:C213"/>
    <mergeCell ref="F213:G213"/>
    <mergeCell ref="H213:I213"/>
    <mergeCell ref="M213:N213"/>
    <mergeCell ref="O215:P215"/>
    <mergeCell ref="B216:C216"/>
    <mergeCell ref="F216:G216"/>
    <mergeCell ref="H216:I216"/>
    <mergeCell ref="M216:N216"/>
    <mergeCell ref="O216:P216"/>
    <mergeCell ref="B215:C215"/>
    <mergeCell ref="F215:G215"/>
    <mergeCell ref="H215:I215"/>
    <mergeCell ref="M215:N215"/>
    <mergeCell ref="O217:P217"/>
    <mergeCell ref="B218:C218"/>
    <mergeCell ref="F218:G218"/>
    <mergeCell ref="H218:I218"/>
    <mergeCell ref="M218:N218"/>
    <mergeCell ref="O218:P218"/>
    <mergeCell ref="B217:C217"/>
    <mergeCell ref="F217:G217"/>
    <mergeCell ref="H217:I217"/>
    <mergeCell ref="M217:N217"/>
    <mergeCell ref="O219:P219"/>
    <mergeCell ref="B220:C220"/>
    <mergeCell ref="F220:G220"/>
    <mergeCell ref="H220:I220"/>
    <mergeCell ref="M220:N220"/>
    <mergeCell ref="O220:P220"/>
    <mergeCell ref="B219:C219"/>
    <mergeCell ref="F219:G219"/>
    <mergeCell ref="H219:I219"/>
    <mergeCell ref="M219:N219"/>
    <mergeCell ref="O221:P221"/>
    <mergeCell ref="B222:C222"/>
    <mergeCell ref="F222:G222"/>
    <mergeCell ref="H222:I222"/>
    <mergeCell ref="M222:N222"/>
    <mergeCell ref="O222:P222"/>
    <mergeCell ref="B221:C221"/>
    <mergeCell ref="F221:G221"/>
    <mergeCell ref="H221:I221"/>
    <mergeCell ref="M221:N221"/>
    <mergeCell ref="B223:C223"/>
    <mergeCell ref="F223:G223"/>
    <mergeCell ref="H223:I223"/>
    <mergeCell ref="M223:N223"/>
    <mergeCell ref="B224:C224"/>
    <mergeCell ref="F224:G224"/>
    <mergeCell ref="H224:I224"/>
    <mergeCell ref="M224:N224"/>
    <mergeCell ref="O223:P223"/>
    <mergeCell ref="O224:P224"/>
    <mergeCell ref="O225:P225"/>
    <mergeCell ref="O226:P226"/>
    <mergeCell ref="O227:P227"/>
    <mergeCell ref="B226:C226"/>
    <mergeCell ref="F226:G226"/>
    <mergeCell ref="H226:I226"/>
    <mergeCell ref="M226:N226"/>
    <mergeCell ref="M228:N228"/>
    <mergeCell ref="B225:C225"/>
    <mergeCell ref="B227:C227"/>
    <mergeCell ref="F227:G227"/>
    <mergeCell ref="H227:I227"/>
    <mergeCell ref="M227:N227"/>
    <mergeCell ref="F225:G225"/>
    <mergeCell ref="H225:I225"/>
    <mergeCell ref="M225:N225"/>
    <mergeCell ref="M230:N230"/>
    <mergeCell ref="O228:P228"/>
    <mergeCell ref="B229:C229"/>
    <mergeCell ref="F229:G229"/>
    <mergeCell ref="H229:I229"/>
    <mergeCell ref="M229:N229"/>
    <mergeCell ref="O229:P229"/>
    <mergeCell ref="B228:C228"/>
    <mergeCell ref="F228:G228"/>
    <mergeCell ref="H228:I228"/>
    <mergeCell ref="M232:N232"/>
    <mergeCell ref="O230:P230"/>
    <mergeCell ref="B231:C231"/>
    <mergeCell ref="F231:G231"/>
    <mergeCell ref="H231:I231"/>
    <mergeCell ref="M231:N231"/>
    <mergeCell ref="O231:P231"/>
    <mergeCell ref="B230:C230"/>
    <mergeCell ref="F230:G230"/>
    <mergeCell ref="H230:I230"/>
    <mergeCell ref="M235:N235"/>
    <mergeCell ref="O232:P232"/>
    <mergeCell ref="B234:C234"/>
    <mergeCell ref="F234:G234"/>
    <mergeCell ref="H234:I234"/>
    <mergeCell ref="M234:N234"/>
    <mergeCell ref="O234:P234"/>
    <mergeCell ref="B232:C232"/>
    <mergeCell ref="F232:G232"/>
    <mergeCell ref="H232:I232"/>
    <mergeCell ref="M237:N237"/>
    <mergeCell ref="O235:P235"/>
    <mergeCell ref="B236:C236"/>
    <mergeCell ref="F236:G236"/>
    <mergeCell ref="H236:I236"/>
    <mergeCell ref="M236:N236"/>
    <mergeCell ref="O236:P236"/>
    <mergeCell ref="B235:C235"/>
    <mergeCell ref="F235:G235"/>
    <mergeCell ref="H235:I235"/>
    <mergeCell ref="M239:N239"/>
    <mergeCell ref="O237:P237"/>
    <mergeCell ref="B238:C238"/>
    <mergeCell ref="F238:G238"/>
    <mergeCell ref="H238:I238"/>
    <mergeCell ref="M238:N238"/>
    <mergeCell ref="O238:P238"/>
    <mergeCell ref="B237:C237"/>
    <mergeCell ref="F237:G237"/>
    <mergeCell ref="H237:I237"/>
    <mergeCell ref="M241:N241"/>
    <mergeCell ref="O239:P239"/>
    <mergeCell ref="B240:C240"/>
    <mergeCell ref="F240:G240"/>
    <mergeCell ref="H240:I240"/>
    <mergeCell ref="M240:N240"/>
    <mergeCell ref="O240:P240"/>
    <mergeCell ref="B239:C239"/>
    <mergeCell ref="F239:G239"/>
    <mergeCell ref="H239:I239"/>
    <mergeCell ref="M243:N243"/>
    <mergeCell ref="O241:P241"/>
    <mergeCell ref="B242:C242"/>
    <mergeCell ref="F242:G242"/>
    <mergeCell ref="H242:I242"/>
    <mergeCell ref="M242:N242"/>
    <mergeCell ref="O242:P242"/>
    <mergeCell ref="B241:C241"/>
    <mergeCell ref="F241:G241"/>
    <mergeCell ref="H241:I241"/>
    <mergeCell ref="M245:N245"/>
    <mergeCell ref="O243:P243"/>
    <mergeCell ref="B244:C244"/>
    <mergeCell ref="F244:G244"/>
    <mergeCell ref="H244:I244"/>
    <mergeCell ref="M244:N244"/>
    <mergeCell ref="O244:P244"/>
    <mergeCell ref="B243:C243"/>
    <mergeCell ref="F243:G243"/>
    <mergeCell ref="H243:I243"/>
    <mergeCell ref="M247:N247"/>
    <mergeCell ref="O245:P245"/>
    <mergeCell ref="B246:C246"/>
    <mergeCell ref="F246:G246"/>
    <mergeCell ref="H246:I246"/>
    <mergeCell ref="M246:N246"/>
    <mergeCell ref="O246:P246"/>
    <mergeCell ref="B245:C245"/>
    <mergeCell ref="F245:G245"/>
    <mergeCell ref="H245:I245"/>
    <mergeCell ref="M249:N249"/>
    <mergeCell ref="O247:P247"/>
    <mergeCell ref="B248:C248"/>
    <mergeCell ref="F248:G248"/>
    <mergeCell ref="H248:I248"/>
    <mergeCell ref="M248:N248"/>
    <mergeCell ref="O248:P248"/>
    <mergeCell ref="B247:C247"/>
    <mergeCell ref="F247:G247"/>
    <mergeCell ref="H247:I247"/>
    <mergeCell ref="M251:N251"/>
    <mergeCell ref="O249:P249"/>
    <mergeCell ref="B250:C250"/>
    <mergeCell ref="F250:G250"/>
    <mergeCell ref="H250:I250"/>
    <mergeCell ref="M250:N250"/>
    <mergeCell ref="O250:P250"/>
    <mergeCell ref="B249:C249"/>
    <mergeCell ref="F249:G249"/>
    <mergeCell ref="H249:I249"/>
    <mergeCell ref="M253:N253"/>
    <mergeCell ref="O251:P251"/>
    <mergeCell ref="B252:C252"/>
    <mergeCell ref="F252:G252"/>
    <mergeCell ref="H252:I252"/>
    <mergeCell ref="M252:N252"/>
    <mergeCell ref="O252:P252"/>
    <mergeCell ref="B251:C251"/>
    <mergeCell ref="F251:G251"/>
    <mergeCell ref="H251:I251"/>
    <mergeCell ref="O256:P256"/>
    <mergeCell ref="O253:P253"/>
    <mergeCell ref="B254:C254"/>
    <mergeCell ref="F254:G254"/>
    <mergeCell ref="H254:I254"/>
    <mergeCell ref="M254:N254"/>
    <mergeCell ref="O254:P254"/>
    <mergeCell ref="B253:C253"/>
    <mergeCell ref="F253:G253"/>
    <mergeCell ref="H253:I253"/>
    <mergeCell ref="O255:P255"/>
    <mergeCell ref="B255:C255"/>
    <mergeCell ref="F255:G255"/>
    <mergeCell ref="H255:I255"/>
    <mergeCell ref="M255:N255"/>
    <mergeCell ref="B256:C256"/>
    <mergeCell ref="F256:G256"/>
    <mergeCell ref="H256:I256"/>
    <mergeCell ref="M256:N256"/>
    <mergeCell ref="O257:P257"/>
    <mergeCell ref="B258:C258"/>
    <mergeCell ref="F258:G258"/>
    <mergeCell ref="H258:I258"/>
    <mergeCell ref="M258:N258"/>
    <mergeCell ref="O258:P258"/>
    <mergeCell ref="B257:C257"/>
    <mergeCell ref="F257:G257"/>
    <mergeCell ref="H257:I257"/>
    <mergeCell ref="M257:N257"/>
    <mergeCell ref="O259:P259"/>
    <mergeCell ref="B260:C260"/>
    <mergeCell ref="F260:G260"/>
    <mergeCell ref="H260:I260"/>
    <mergeCell ref="M260:N260"/>
    <mergeCell ref="O260:P260"/>
    <mergeCell ref="B259:C259"/>
    <mergeCell ref="F259:G259"/>
    <mergeCell ref="H259:I259"/>
    <mergeCell ref="M259:N259"/>
    <mergeCell ref="O261:P261"/>
    <mergeCell ref="B262:C262"/>
    <mergeCell ref="F262:G262"/>
    <mergeCell ref="H262:I262"/>
    <mergeCell ref="M262:N262"/>
    <mergeCell ref="O262:P262"/>
    <mergeCell ref="B261:C261"/>
    <mergeCell ref="F261:G261"/>
    <mergeCell ref="H261:I261"/>
    <mergeCell ref="M261:N261"/>
    <mergeCell ref="O263:P263"/>
    <mergeCell ref="B264:C264"/>
    <mergeCell ref="F264:G264"/>
    <mergeCell ref="H264:I264"/>
    <mergeCell ref="M264:N264"/>
    <mergeCell ref="O264:P264"/>
    <mergeCell ref="B263:C263"/>
    <mergeCell ref="F263:G263"/>
    <mergeCell ref="H263:I263"/>
    <mergeCell ref="M263:N263"/>
    <mergeCell ref="O265:P265"/>
    <mergeCell ref="B266:C266"/>
    <mergeCell ref="F266:G266"/>
    <mergeCell ref="H266:I266"/>
    <mergeCell ref="M266:N266"/>
    <mergeCell ref="O266:P266"/>
    <mergeCell ref="B265:C265"/>
    <mergeCell ref="F265:G265"/>
    <mergeCell ref="H265:I265"/>
    <mergeCell ref="M265:N265"/>
    <mergeCell ref="O267:P267"/>
    <mergeCell ref="B268:C268"/>
    <mergeCell ref="F268:G268"/>
    <mergeCell ref="H268:I268"/>
    <mergeCell ref="M268:N268"/>
    <mergeCell ref="O268:P268"/>
    <mergeCell ref="B267:C267"/>
    <mergeCell ref="F267:G267"/>
    <mergeCell ref="H267:I267"/>
    <mergeCell ref="M267:N267"/>
    <mergeCell ref="O269:P269"/>
    <mergeCell ref="B270:C270"/>
    <mergeCell ref="F270:G270"/>
    <mergeCell ref="H270:I270"/>
    <mergeCell ref="M270:N270"/>
    <mergeCell ref="O270:P270"/>
    <mergeCell ref="B269:C269"/>
    <mergeCell ref="F269:G269"/>
    <mergeCell ref="H269:I269"/>
    <mergeCell ref="M269:N269"/>
    <mergeCell ref="O271:P271"/>
    <mergeCell ref="B272:C272"/>
    <mergeCell ref="F272:G272"/>
    <mergeCell ref="H272:I272"/>
    <mergeCell ref="M272:N272"/>
    <mergeCell ref="O272:P272"/>
    <mergeCell ref="B271:C271"/>
    <mergeCell ref="F271:G271"/>
    <mergeCell ref="H271:I271"/>
    <mergeCell ref="M271:N271"/>
    <mergeCell ref="O273:P273"/>
    <mergeCell ref="B274:C274"/>
    <mergeCell ref="F274:G274"/>
    <mergeCell ref="H274:I274"/>
    <mergeCell ref="M274:N274"/>
    <mergeCell ref="O274:P274"/>
    <mergeCell ref="B273:C273"/>
    <mergeCell ref="F273:G273"/>
    <mergeCell ref="H273:I273"/>
    <mergeCell ref="M273:N273"/>
    <mergeCell ref="O275:P275"/>
    <mergeCell ref="B276:C276"/>
    <mergeCell ref="F276:G276"/>
    <mergeCell ref="H276:I276"/>
    <mergeCell ref="M276:N276"/>
    <mergeCell ref="O276:P276"/>
    <mergeCell ref="B275:C275"/>
    <mergeCell ref="F275:G275"/>
    <mergeCell ref="H275:I275"/>
    <mergeCell ref="M275:N275"/>
    <mergeCell ref="O277:P277"/>
    <mergeCell ref="B278:C278"/>
    <mergeCell ref="F278:G278"/>
    <mergeCell ref="H278:I278"/>
    <mergeCell ref="M278:N278"/>
    <mergeCell ref="O278:P278"/>
    <mergeCell ref="B277:C277"/>
    <mergeCell ref="F277:G277"/>
    <mergeCell ref="H277:I277"/>
    <mergeCell ref="M277:N277"/>
    <mergeCell ref="M280:N280"/>
    <mergeCell ref="O280:P280"/>
    <mergeCell ref="B279:C279"/>
    <mergeCell ref="F279:G279"/>
    <mergeCell ref="H279:I279"/>
    <mergeCell ref="M279:N279"/>
    <mergeCell ref="O279:P279"/>
    <mergeCell ref="B280:C280"/>
    <mergeCell ref="F280:G280"/>
    <mergeCell ref="H280:I280"/>
    <mergeCell ref="O281:P281"/>
    <mergeCell ref="B281:C281"/>
    <mergeCell ref="F281:G281"/>
    <mergeCell ref="H281:I281"/>
    <mergeCell ref="M281:N281"/>
    <mergeCell ref="B282:C282"/>
    <mergeCell ref="F282:G282"/>
    <mergeCell ref="H282:I282"/>
    <mergeCell ref="M282:N282"/>
    <mergeCell ref="O282:P282"/>
    <mergeCell ref="O283:P283"/>
    <mergeCell ref="B284:C284"/>
    <mergeCell ref="F284:G284"/>
    <mergeCell ref="H284:I284"/>
    <mergeCell ref="M284:N284"/>
    <mergeCell ref="O284:P284"/>
    <mergeCell ref="B283:C283"/>
    <mergeCell ref="F283:G283"/>
    <mergeCell ref="H283:I283"/>
    <mergeCell ref="O285:P285"/>
    <mergeCell ref="B286:C286"/>
    <mergeCell ref="F286:G286"/>
    <mergeCell ref="H286:I286"/>
    <mergeCell ref="M286:N286"/>
    <mergeCell ref="O286:P286"/>
    <mergeCell ref="B285:C285"/>
    <mergeCell ref="F285:G285"/>
    <mergeCell ref="H285:I285"/>
    <mergeCell ref="B287:C287"/>
    <mergeCell ref="F287:G287"/>
    <mergeCell ref="H287:I287"/>
    <mergeCell ref="M283:N283"/>
    <mergeCell ref="B288:C288"/>
    <mergeCell ref="F288:G288"/>
    <mergeCell ref="H288:I288"/>
    <mergeCell ref="M288:N288"/>
    <mergeCell ref="B291:C291"/>
    <mergeCell ref="F291:G291"/>
    <mergeCell ref="H291:I291"/>
    <mergeCell ref="M287:N287"/>
    <mergeCell ref="B290:C290"/>
    <mergeCell ref="F290:G290"/>
    <mergeCell ref="H290:I290"/>
    <mergeCell ref="M290:N290"/>
    <mergeCell ref="B289:C289"/>
    <mergeCell ref="F289:G289"/>
    <mergeCell ref="B293:C293"/>
    <mergeCell ref="F293:G293"/>
    <mergeCell ref="H293:I293"/>
    <mergeCell ref="M293:N293"/>
    <mergeCell ref="O297:P297"/>
    <mergeCell ref="B294:C294"/>
    <mergeCell ref="F294:G294"/>
    <mergeCell ref="H294:I294"/>
    <mergeCell ref="B297:C297"/>
    <mergeCell ref="F297:G297"/>
    <mergeCell ref="H297:I297"/>
    <mergeCell ref="M297:N297"/>
    <mergeCell ref="H296:I296"/>
    <mergeCell ref="O296:P296"/>
    <mergeCell ref="O298:P298"/>
    <mergeCell ref="B299:C299"/>
    <mergeCell ref="F299:G299"/>
    <mergeCell ref="H299:I299"/>
    <mergeCell ref="M299:N299"/>
    <mergeCell ref="O299:P299"/>
    <mergeCell ref="B298:C298"/>
    <mergeCell ref="F298:G298"/>
    <mergeCell ref="H298:I298"/>
    <mergeCell ref="M298:N298"/>
    <mergeCell ref="O300:P300"/>
    <mergeCell ref="B301:C301"/>
    <mergeCell ref="F301:G301"/>
    <mergeCell ref="H301:I301"/>
    <mergeCell ref="M301:N301"/>
    <mergeCell ref="O301:P301"/>
    <mergeCell ref="B300:C300"/>
    <mergeCell ref="F300:G300"/>
    <mergeCell ref="H300:I300"/>
    <mergeCell ref="M300:N300"/>
    <mergeCell ref="O302:P302"/>
    <mergeCell ref="B303:C303"/>
    <mergeCell ref="F303:G303"/>
    <mergeCell ref="H303:I303"/>
    <mergeCell ref="M303:N303"/>
    <mergeCell ref="O303:P303"/>
    <mergeCell ref="B302:C302"/>
    <mergeCell ref="F302:G302"/>
    <mergeCell ref="H302:I302"/>
    <mergeCell ref="M302:N302"/>
    <mergeCell ref="O304:P304"/>
    <mergeCell ref="B305:C305"/>
    <mergeCell ref="F305:G305"/>
    <mergeCell ref="H305:I305"/>
    <mergeCell ref="M305:N305"/>
    <mergeCell ref="O305:P305"/>
    <mergeCell ref="B304:C304"/>
    <mergeCell ref="F304:G304"/>
    <mergeCell ref="H304:I304"/>
    <mergeCell ref="M304:N304"/>
    <mergeCell ref="O307:P307"/>
    <mergeCell ref="B306:C306"/>
    <mergeCell ref="F306:G306"/>
    <mergeCell ref="H306:I306"/>
    <mergeCell ref="M306:N306"/>
    <mergeCell ref="B307:C307"/>
    <mergeCell ref="F307:G307"/>
    <mergeCell ref="H307:I307"/>
    <mergeCell ref="M307:N307"/>
    <mergeCell ref="B308:C308"/>
    <mergeCell ref="F308:G308"/>
    <mergeCell ref="H308:I308"/>
    <mergeCell ref="M308:N308"/>
    <mergeCell ref="B309:C309"/>
    <mergeCell ref="F309:G309"/>
    <mergeCell ref="H309:I309"/>
    <mergeCell ref="M309:N309"/>
    <mergeCell ref="B310:C310"/>
    <mergeCell ref="F310:G310"/>
    <mergeCell ref="H310:I310"/>
    <mergeCell ref="M310:N310"/>
    <mergeCell ref="B312:C312"/>
    <mergeCell ref="F312:G312"/>
    <mergeCell ref="H312:I312"/>
    <mergeCell ref="M312:N312"/>
    <mergeCell ref="M316:N316"/>
    <mergeCell ref="O311:P311"/>
    <mergeCell ref="B311:C311"/>
    <mergeCell ref="F311:G311"/>
    <mergeCell ref="H311:I311"/>
    <mergeCell ref="O315:P315"/>
    <mergeCell ref="B315:C315"/>
    <mergeCell ref="F315:G315"/>
    <mergeCell ref="H315:I315"/>
    <mergeCell ref="M315:N315"/>
    <mergeCell ref="H317:I317"/>
    <mergeCell ref="B316:C316"/>
    <mergeCell ref="F316:G316"/>
    <mergeCell ref="H316:I316"/>
    <mergeCell ref="H319:I319"/>
    <mergeCell ref="O316:P316"/>
    <mergeCell ref="O317:P317"/>
    <mergeCell ref="B318:C318"/>
    <mergeCell ref="F318:G318"/>
    <mergeCell ref="H318:I318"/>
    <mergeCell ref="M318:N318"/>
    <mergeCell ref="O318:P318"/>
    <mergeCell ref="B317:C317"/>
    <mergeCell ref="F317:G317"/>
    <mergeCell ref="H321:I321"/>
    <mergeCell ref="M317:N317"/>
    <mergeCell ref="O319:P319"/>
    <mergeCell ref="B320:C320"/>
    <mergeCell ref="F320:G320"/>
    <mergeCell ref="H320:I320"/>
    <mergeCell ref="M320:N320"/>
    <mergeCell ref="O320:P320"/>
    <mergeCell ref="B319:C319"/>
    <mergeCell ref="F319:G319"/>
    <mergeCell ref="H323:I323"/>
    <mergeCell ref="M319:N319"/>
    <mergeCell ref="O321:P321"/>
    <mergeCell ref="B322:C322"/>
    <mergeCell ref="F322:G322"/>
    <mergeCell ref="H322:I322"/>
    <mergeCell ref="M322:N322"/>
    <mergeCell ref="O322:P322"/>
    <mergeCell ref="B321:C321"/>
    <mergeCell ref="F321:G321"/>
    <mergeCell ref="H325:I325"/>
    <mergeCell ref="M321:N321"/>
    <mergeCell ref="O323:P323"/>
    <mergeCell ref="B324:C324"/>
    <mergeCell ref="F324:G324"/>
    <mergeCell ref="H324:I324"/>
    <mergeCell ref="M324:N324"/>
    <mergeCell ref="O324:P324"/>
    <mergeCell ref="B323:C323"/>
    <mergeCell ref="F323:G323"/>
    <mergeCell ref="H327:I327"/>
    <mergeCell ref="M323:N323"/>
    <mergeCell ref="O325:P325"/>
    <mergeCell ref="B326:C326"/>
    <mergeCell ref="F326:G326"/>
    <mergeCell ref="H326:I326"/>
    <mergeCell ref="M326:N326"/>
    <mergeCell ref="O326:P326"/>
    <mergeCell ref="B325:C325"/>
    <mergeCell ref="F325:G325"/>
    <mergeCell ref="H329:I329"/>
    <mergeCell ref="M325:N325"/>
    <mergeCell ref="O327:P327"/>
    <mergeCell ref="B328:C328"/>
    <mergeCell ref="F328:G328"/>
    <mergeCell ref="H328:I328"/>
    <mergeCell ref="M328:N328"/>
    <mergeCell ref="O328:P328"/>
    <mergeCell ref="B327:C327"/>
    <mergeCell ref="F327:G327"/>
    <mergeCell ref="H331:I331"/>
    <mergeCell ref="M327:N327"/>
    <mergeCell ref="O329:P329"/>
    <mergeCell ref="B330:C330"/>
    <mergeCell ref="F330:G330"/>
    <mergeCell ref="H330:I330"/>
    <mergeCell ref="M330:N330"/>
    <mergeCell ref="O330:P330"/>
    <mergeCell ref="B329:C329"/>
    <mergeCell ref="F329:G329"/>
    <mergeCell ref="H333:I333"/>
    <mergeCell ref="M329:N329"/>
    <mergeCell ref="O331:P331"/>
    <mergeCell ref="B332:C332"/>
    <mergeCell ref="F332:G332"/>
    <mergeCell ref="H332:I332"/>
    <mergeCell ref="M332:N332"/>
    <mergeCell ref="O332:P332"/>
    <mergeCell ref="B331:C331"/>
    <mergeCell ref="F331:G331"/>
    <mergeCell ref="H335:I335"/>
    <mergeCell ref="M331:N331"/>
    <mergeCell ref="O333:P333"/>
    <mergeCell ref="B334:C334"/>
    <mergeCell ref="F334:G334"/>
    <mergeCell ref="H334:I334"/>
    <mergeCell ref="M334:N334"/>
    <mergeCell ref="O334:P334"/>
    <mergeCell ref="B333:C333"/>
    <mergeCell ref="F333:G333"/>
    <mergeCell ref="H338:I338"/>
    <mergeCell ref="M333:N333"/>
    <mergeCell ref="O335:P335"/>
    <mergeCell ref="B336:C336"/>
    <mergeCell ref="F336:G336"/>
    <mergeCell ref="H336:I336"/>
    <mergeCell ref="M336:N336"/>
    <mergeCell ref="O336:P336"/>
    <mergeCell ref="B335:C335"/>
    <mergeCell ref="F335:G335"/>
    <mergeCell ref="H340:I340"/>
    <mergeCell ref="M335:N335"/>
    <mergeCell ref="O338:P338"/>
    <mergeCell ref="B339:C339"/>
    <mergeCell ref="F339:G339"/>
    <mergeCell ref="H339:I339"/>
    <mergeCell ref="M339:N339"/>
    <mergeCell ref="O339:P339"/>
    <mergeCell ref="B338:C338"/>
    <mergeCell ref="F338:G338"/>
    <mergeCell ref="M341:N341"/>
    <mergeCell ref="M338:N338"/>
    <mergeCell ref="O340:P340"/>
    <mergeCell ref="B342:C342"/>
    <mergeCell ref="F342:G342"/>
    <mergeCell ref="H342:I342"/>
    <mergeCell ref="M342:N342"/>
    <mergeCell ref="O342:P342"/>
    <mergeCell ref="B340:C340"/>
    <mergeCell ref="F340:G340"/>
    <mergeCell ref="B343:C343"/>
    <mergeCell ref="F343:G343"/>
    <mergeCell ref="H343:I343"/>
    <mergeCell ref="M343:N343"/>
    <mergeCell ref="B344:C344"/>
    <mergeCell ref="F344:G344"/>
    <mergeCell ref="H344:I344"/>
    <mergeCell ref="M344:N344"/>
    <mergeCell ref="M345:N345"/>
    <mergeCell ref="O343:P343"/>
    <mergeCell ref="O344:P344"/>
    <mergeCell ref="O345:P345"/>
    <mergeCell ref="M347:N347"/>
    <mergeCell ref="O347:P347"/>
    <mergeCell ref="B346:C346"/>
    <mergeCell ref="F346:G346"/>
    <mergeCell ref="H346:I346"/>
    <mergeCell ref="M346:N346"/>
    <mergeCell ref="O346:P346"/>
    <mergeCell ref="B345:C345"/>
    <mergeCell ref="B347:C347"/>
    <mergeCell ref="F347:G347"/>
    <mergeCell ref="H347:I347"/>
    <mergeCell ref="F345:G345"/>
    <mergeCell ref="H345:I345"/>
    <mergeCell ref="O348:P348"/>
    <mergeCell ref="B349:C349"/>
    <mergeCell ref="F349:G349"/>
    <mergeCell ref="H349:I349"/>
    <mergeCell ref="M349:N349"/>
    <mergeCell ref="O349:P349"/>
    <mergeCell ref="B348:C348"/>
    <mergeCell ref="F348:G348"/>
    <mergeCell ref="H348:I348"/>
    <mergeCell ref="M348:N348"/>
    <mergeCell ref="O350:P350"/>
    <mergeCell ref="B351:C351"/>
    <mergeCell ref="F351:G351"/>
    <mergeCell ref="H351:I351"/>
    <mergeCell ref="M351:N351"/>
    <mergeCell ref="O351:P351"/>
    <mergeCell ref="B350:C350"/>
    <mergeCell ref="F350:G350"/>
    <mergeCell ref="H350:I350"/>
    <mergeCell ref="M350:N350"/>
    <mergeCell ref="O352:P352"/>
    <mergeCell ref="B353:C353"/>
    <mergeCell ref="F353:G353"/>
    <mergeCell ref="H353:I353"/>
    <mergeCell ref="M353:N353"/>
    <mergeCell ref="O353:P353"/>
    <mergeCell ref="B352:C352"/>
    <mergeCell ref="F352:G352"/>
    <mergeCell ref="H352:I352"/>
    <mergeCell ref="M352:N352"/>
    <mergeCell ref="O354:P354"/>
    <mergeCell ref="B355:C355"/>
    <mergeCell ref="F355:G355"/>
    <mergeCell ref="H355:I355"/>
    <mergeCell ref="M355:N355"/>
    <mergeCell ref="O355:P355"/>
    <mergeCell ref="B354:C354"/>
    <mergeCell ref="F354:G354"/>
    <mergeCell ref="H354:I354"/>
    <mergeCell ref="M354:N354"/>
    <mergeCell ref="O356:P356"/>
    <mergeCell ref="B357:C357"/>
    <mergeCell ref="F357:G357"/>
    <mergeCell ref="H357:I357"/>
    <mergeCell ref="M357:N357"/>
    <mergeCell ref="O357:P357"/>
    <mergeCell ref="B356:C356"/>
    <mergeCell ref="F356:G356"/>
    <mergeCell ref="H356:I356"/>
    <mergeCell ref="M356:N356"/>
    <mergeCell ref="O358:P358"/>
    <mergeCell ref="B359:C359"/>
    <mergeCell ref="F359:G359"/>
    <mergeCell ref="H359:I359"/>
    <mergeCell ref="M359:N359"/>
    <mergeCell ref="O359:P359"/>
    <mergeCell ref="B358:C358"/>
    <mergeCell ref="F358:G358"/>
    <mergeCell ref="H358:I358"/>
    <mergeCell ref="M358:N358"/>
    <mergeCell ref="O360:P360"/>
    <mergeCell ref="B361:C361"/>
    <mergeCell ref="F361:G361"/>
    <mergeCell ref="H361:I361"/>
    <mergeCell ref="M361:N361"/>
    <mergeCell ref="O361:P361"/>
    <mergeCell ref="B360:C360"/>
    <mergeCell ref="F360:G360"/>
    <mergeCell ref="H360:I360"/>
    <mergeCell ref="M360:N360"/>
    <mergeCell ref="A363:P363"/>
    <mergeCell ref="A364:M364"/>
    <mergeCell ref="N364:O364"/>
    <mergeCell ref="B362:G362"/>
    <mergeCell ref="H362:I362"/>
    <mergeCell ref="M362:N362"/>
    <mergeCell ref="O362:P362"/>
    <mergeCell ref="B100:C100"/>
    <mergeCell ref="H100:I100"/>
    <mergeCell ref="M100:N100"/>
    <mergeCell ref="O100:P100"/>
    <mergeCell ref="M60:N60"/>
    <mergeCell ref="O60:P60"/>
    <mergeCell ref="F93:G93"/>
    <mergeCell ref="F100:G100"/>
    <mergeCell ref="O98:P98"/>
    <mergeCell ref="O99:P99"/>
    <mergeCell ref="F89:G89"/>
    <mergeCell ref="H89:I89"/>
    <mergeCell ref="M89:N89"/>
    <mergeCell ref="O87:P87"/>
    <mergeCell ref="B112:C112"/>
    <mergeCell ref="B113:C113"/>
    <mergeCell ref="B114:C114"/>
    <mergeCell ref="O113:P113"/>
    <mergeCell ref="O114:P114"/>
    <mergeCell ref="F114:G114"/>
    <mergeCell ref="O112:P112"/>
    <mergeCell ref="M112:N112"/>
    <mergeCell ref="M113:N113"/>
    <mergeCell ref="F113:G113"/>
    <mergeCell ref="F115:G115"/>
    <mergeCell ref="F116:G116"/>
    <mergeCell ref="M114:N114"/>
    <mergeCell ref="M115:N115"/>
    <mergeCell ref="M116:N116"/>
    <mergeCell ref="B115:C115"/>
    <mergeCell ref="B116:C116"/>
    <mergeCell ref="B117:C117"/>
    <mergeCell ref="B118:C118"/>
    <mergeCell ref="F118:G118"/>
    <mergeCell ref="H112:I112"/>
    <mergeCell ref="H113:I113"/>
    <mergeCell ref="H114:I114"/>
    <mergeCell ref="H115:I115"/>
    <mergeCell ref="H116:I116"/>
    <mergeCell ref="H117:I117"/>
    <mergeCell ref="H118:I118"/>
    <mergeCell ref="F112:G112"/>
    <mergeCell ref="F117:G117"/>
    <mergeCell ref="M117:N117"/>
    <mergeCell ref="O115:P115"/>
    <mergeCell ref="O116:P116"/>
    <mergeCell ref="O117:P117"/>
    <mergeCell ref="O118:P118"/>
    <mergeCell ref="H119:I119"/>
    <mergeCell ref="H120:I120"/>
    <mergeCell ref="H121:I121"/>
    <mergeCell ref="M118:N118"/>
    <mergeCell ref="B233:C233"/>
    <mergeCell ref="F233:G233"/>
    <mergeCell ref="H233:I233"/>
    <mergeCell ref="M233:N233"/>
    <mergeCell ref="F121:G121"/>
    <mergeCell ref="F119:G119"/>
    <mergeCell ref="M292:N292"/>
    <mergeCell ref="O292:P292"/>
    <mergeCell ref="F120:G120"/>
    <mergeCell ref="O119:P119"/>
    <mergeCell ref="O120:P120"/>
    <mergeCell ref="O121:P121"/>
    <mergeCell ref="M291:N291"/>
    <mergeCell ref="M289:N289"/>
    <mergeCell ref="M294:N294"/>
    <mergeCell ref="O233:P233"/>
    <mergeCell ref="O294:P294"/>
    <mergeCell ref="O291:P291"/>
    <mergeCell ref="O293:P293"/>
    <mergeCell ref="O289:P289"/>
    <mergeCell ref="O290:P290"/>
    <mergeCell ref="M285:N285"/>
    <mergeCell ref="O287:P287"/>
    <mergeCell ref="O288:P288"/>
    <mergeCell ref="H289:I289"/>
    <mergeCell ref="H313:I313"/>
    <mergeCell ref="H314:I314"/>
    <mergeCell ref="B292:C292"/>
    <mergeCell ref="F292:G292"/>
    <mergeCell ref="H292:I292"/>
    <mergeCell ref="B313:C313"/>
    <mergeCell ref="B314:C314"/>
    <mergeCell ref="F313:G313"/>
    <mergeCell ref="F314:G314"/>
    <mergeCell ref="F296:G296"/>
    <mergeCell ref="M313:N313"/>
    <mergeCell ref="M314:N314"/>
    <mergeCell ref="O313:P313"/>
    <mergeCell ref="O314:P314"/>
    <mergeCell ref="O310:P310"/>
    <mergeCell ref="O312:P312"/>
    <mergeCell ref="O308:P308"/>
    <mergeCell ref="O309:P309"/>
    <mergeCell ref="O306:P306"/>
    <mergeCell ref="B337:C337"/>
    <mergeCell ref="F341:G341"/>
    <mergeCell ref="H341:I341"/>
    <mergeCell ref="O341:P341"/>
    <mergeCell ref="B341:C341"/>
    <mergeCell ref="H337:I337"/>
    <mergeCell ref="M337:N337"/>
    <mergeCell ref="O337:P337"/>
    <mergeCell ref="F337:G337"/>
    <mergeCell ref="M340:N340"/>
  </mergeCells>
  <printOptions/>
  <pageMargins left="0.75" right="0.75" top="1" bottom="1" header="0.5" footer="0.5"/>
  <pageSetup fitToHeight="7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2012-03-28T14:05:32Z</cp:lastPrinted>
  <dcterms:modified xsi:type="dcterms:W3CDTF">2012-03-28T14:11:30Z</dcterms:modified>
  <cp:category/>
  <cp:version/>
  <cp:contentType/>
  <cp:contentStatus/>
</cp:coreProperties>
</file>