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5480" windowHeight="11640" firstSheet="6" activeTab="6"/>
  </bookViews>
  <sheets>
    <sheet name="Dane z lat ubiegłych" sheetId="1" r:id="rId1"/>
    <sheet name="Wyliczenia" sheetId="2" state="hidden" r:id="rId2"/>
    <sheet name="Przedsięwzięcia" sheetId="3" r:id="rId3"/>
    <sheet name="UE" sheetId="4" r:id="rId4"/>
    <sheet name="UPPP" sheetId="5" r:id="rId5"/>
    <sheet name="Programy pozostałe" sheetId="6" r:id="rId6"/>
    <sheet name="Umowy przekr. rok" sheetId="7" r:id="rId7"/>
    <sheet name="Gwarancje i poręczenia" sheetId="8" r:id="rId8"/>
    <sheet name="Analiza dochodów bieżących" sheetId="9" r:id="rId9"/>
    <sheet name="Analiza wydatków bieżących" sheetId="10" r:id="rId10"/>
    <sheet name="WFP Obliczenia" sheetId="11" r:id="rId11"/>
    <sheet name="WFP" sheetId="12" r:id="rId12"/>
    <sheet name="Arkusz1" sheetId="13" r:id="rId13"/>
  </sheets>
  <definedNames>
    <definedName name="_xlnm.Print_Area" localSheetId="2">'Przedsięwzięcia'!$A$3:$L$26</definedName>
  </definedNames>
  <calcPr fullCalcOnLoad="1"/>
</workbook>
</file>

<file path=xl/sharedStrings.xml><?xml version="1.0" encoding="utf-8"?>
<sst xmlns="http://schemas.openxmlformats.org/spreadsheetml/2006/main" count="1123" uniqueCount="214">
  <si>
    <t>Lp</t>
  </si>
  <si>
    <t>Wyszczególnienie</t>
  </si>
  <si>
    <t>Dochody ogółem, z tego:</t>
  </si>
  <si>
    <t>a</t>
  </si>
  <si>
    <t>dochody bieżące</t>
  </si>
  <si>
    <t>b</t>
  </si>
  <si>
    <t>c</t>
  </si>
  <si>
    <t>na wynagrodzenia i składki od nich naliczane</t>
  </si>
  <si>
    <t>na funkcjonowanie organów JST</t>
  </si>
  <si>
    <t>z tytułu gwarancji i poręczeń, w tym:</t>
  </si>
  <si>
    <t>d</t>
  </si>
  <si>
    <t>e</t>
  </si>
  <si>
    <t>Nadwyżka budżetowa z lat ubiegłych + wolne środki, w tym:</t>
  </si>
  <si>
    <t>Spłata i obsługa długu, z tego:</t>
  </si>
  <si>
    <t>Wydatki majątkowe, w tym:</t>
  </si>
  <si>
    <t>Przychody z kredytów, pożyczek i emisji obligacji</t>
  </si>
  <si>
    <t>Wynik finansowy budżetu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</si>
  <si>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</si>
  <si>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</si>
  <si>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</t>
  </si>
  <si>
    <t>Kwota zobowiązań związku współtworzonego przez jst przypadających do spłaty w danym roku budżetowym podlegających do doliczenia z art. 244 ufp</t>
  </si>
  <si>
    <t>Prognozowana łączna kwota spłaty zobowiązań</t>
  </si>
  <si>
    <t>Spełnienie wskaźnika spłaty z art. 243 ufp po uwzględnieniu art. 244 ufp</t>
  </si>
  <si>
    <t>dochody majątkowe, w tym:</t>
  </si>
  <si>
    <t>Prognoza na rok</t>
  </si>
  <si>
    <t>Kontrola wyd. bież. do doch. bież.</t>
  </si>
  <si>
    <t>Dochody budżetu ogółem</t>
  </si>
  <si>
    <t>Dochody bieżące</t>
  </si>
  <si>
    <t>Dochody ze sprzedaży majątku</t>
  </si>
  <si>
    <t>Wydatki bieżące</t>
  </si>
  <si>
    <t>Wyliczenie limitu spłat od 2014 roku wg ustawy o finansach publicznych z 2009 roku</t>
  </si>
  <si>
    <t>Wyszczególnienie   /    Rok</t>
  </si>
  <si>
    <t>Limit spłat na rok w %</t>
  </si>
  <si>
    <t>Pozostające środki na wydatki majątkowe</t>
  </si>
  <si>
    <t>wydatki majątkowe na przedsięwzięcia</t>
  </si>
  <si>
    <t>Jednostka odpowiedzialna lub koordynująca</t>
  </si>
  <si>
    <t>Okres realizacji</t>
  </si>
  <si>
    <t>Łączne nakłady finansowe</t>
  </si>
  <si>
    <t>Limity wydatków w poszczególnych latach</t>
  </si>
  <si>
    <t>Rozdział klasyfikacji wydatków</t>
  </si>
  <si>
    <t>LP</t>
  </si>
  <si>
    <t>wydatki bieżące</t>
  </si>
  <si>
    <t>wydatki majątkowe</t>
  </si>
  <si>
    <t>1.Programy, projekty lub zadania (razem}:</t>
  </si>
  <si>
    <t>Nazwa przedsięwzięcia i cel</t>
  </si>
  <si>
    <t>Źródła finansowania</t>
  </si>
  <si>
    <t>Wykaz programów, projektów lub zadania związane z programami realizowanymi z udziałem środków, o których mowa w art. 5 ust. 1 pkt 2 i 3 nufp</t>
  </si>
  <si>
    <t>bud. państ. bież.</t>
  </si>
  <si>
    <t>bud. państ. maj.</t>
  </si>
  <si>
    <t>środ. włas. bież.</t>
  </si>
  <si>
    <t>środ. włas. maj.</t>
  </si>
  <si>
    <t>środ. UE maj.</t>
  </si>
  <si>
    <t>środ. UE bież.</t>
  </si>
  <si>
    <t>środ. inne bież.</t>
  </si>
  <si>
    <t>środ. inne maj.</t>
  </si>
  <si>
    <t>łącznie bieżące</t>
  </si>
  <si>
    <t>łącznie majątkowe</t>
  </si>
  <si>
    <t>Limit zobowiązań</t>
  </si>
  <si>
    <t xml:space="preserve">Wykaz programów, projektów lub zadań, które będą realizowane a nie są zaliczone do innych rodzajów </t>
  </si>
  <si>
    <t>Wykaz gwarancji i poręczeń udzielanych przez jednostkę</t>
  </si>
  <si>
    <t>Potencjalne spłaty gwarancji i poręczeń w poszczególnych latach</t>
  </si>
  <si>
    <t>Łączne potencjalne spłaty</t>
  </si>
  <si>
    <t>Podlegające wyłączeniu z wskaźnika</t>
  </si>
  <si>
    <t>Niepodlegające wyłączeniu z wskaźnika</t>
  </si>
  <si>
    <t>a. programy, projekty lub zadania związane z programami realizowanymi z udziałem środków, o których mowa w art. 5 ust. 1 pkt 2 i 3 nufp razem (UE)</t>
  </si>
  <si>
    <t>3. Gwarancje i poręczenia udzielane przez jednostkę samorządu terytorialnego razem (Gwarancje i poręczenia)</t>
  </si>
  <si>
    <t>niepodlegające wyłączeniu ze wskaźnika</t>
  </si>
  <si>
    <t>podlegające wyłączeniu ze wskaźnika</t>
  </si>
  <si>
    <t xml:space="preserve">   ze sprzedaży majątku</t>
  </si>
  <si>
    <t>Wynik budżetu po zaplanowaniu wydatków bieżących (bez obsługi długu)</t>
  </si>
  <si>
    <t>wydatki bieżące na obsługę długu:</t>
  </si>
  <si>
    <t>Inne przychody niezwiązane z zaciągnięciem długu:</t>
  </si>
  <si>
    <t>Inne rozchody niezwiązane ze spłatą długu:</t>
  </si>
  <si>
    <t>Środki na spłatę długu i wydatki majątkowe</t>
  </si>
  <si>
    <t>Inne przychody niezwiązane z zaciągnięciem długu</t>
  </si>
  <si>
    <t>Inne rozchody niezwiązane ze spłatą długu</t>
  </si>
  <si>
    <t>Prognozowany wskaźnik spłat z art. 243 ufp</t>
  </si>
  <si>
    <t>Wyliczenie prognozowanych budżetów</t>
  </si>
  <si>
    <t>Dochody ogółem</t>
  </si>
  <si>
    <t>Wydatki ogółem</t>
  </si>
  <si>
    <t>Przychody ogółem</t>
  </si>
  <si>
    <t>Nadwyżka/Deficyt</t>
  </si>
  <si>
    <t>Rozchody ogółem</t>
  </si>
  <si>
    <t>Wynik budżetu</t>
  </si>
  <si>
    <t>Prognozowane środki na spłatę długu i wydatki majątkowe po zaangażowaniu nadwyżki + wolnych środków na pokrycie deficytu budżetu roku bieżącego</t>
  </si>
  <si>
    <t>Pozostające środki na wydatki majątkowe po zaangażowaniu nadwyżki + wolnych środków na pokrycie deficytu budżetu roku bieżącego</t>
  </si>
  <si>
    <t>Skumulowana nadwyżka/ deficyt na początek roku bieżącego budżetowego. Wynik roku poprzedniego.</t>
  </si>
  <si>
    <t>Wolne środki do dyspozycji na początek roku bieżącego budżetowego. Wynik roku poprzedniego.</t>
  </si>
  <si>
    <t>Suma nadwyżki i wolnych środków na początek roku bieżącego budżetowego. Wynik roku poprzedniego.</t>
  </si>
  <si>
    <t>Zadłużenie z tytułu: kredytów, pożyczek i obligacji na początek roku bieżącego budżetowego. Wynik roku poprzedniego.</t>
  </si>
  <si>
    <t>Przewidywane zadłużenie z tytułu: kredytów, pożyczek i obligacji na koniec roku budżetowego.</t>
  </si>
  <si>
    <t>Przewidywane wykonanie dochodów ogółem na koniec roku budżetowego.</t>
  </si>
  <si>
    <t>Przewidywane wykonanie wydatków ogółem na koniec roku budżetowego.</t>
  </si>
  <si>
    <t>Przewidywane przychody z kredytów, pożyczek i obligacji na koniec roku budżetowego.</t>
  </si>
  <si>
    <t>Przewidywane spłaty na koniec roku budżetowego.</t>
  </si>
  <si>
    <t>Przewidywana nadwyżka lyb deficyt budżetu na koniec roku budżetowego.</t>
  </si>
  <si>
    <t>Nadwyżka do dyspozycji na początek roku bieżącego budżetowego. Wynik roku poprzedniego.</t>
  </si>
  <si>
    <t xml:space="preserve">Wyliczenie nadwżyki budżetowej i wolnych środków </t>
  </si>
  <si>
    <t xml:space="preserve">Wynik budżetu po zaangażowaniu nadwyżki + wolnych środków na pokrycie deficytu budżetu roku bieżącego + zaangażowaniu zaplanowanych przychodów </t>
  </si>
  <si>
    <t>Ile nadwyżki z lat poprzednich + wolnych środków nie wykorzystano w przychodach</t>
  </si>
  <si>
    <t>Ile pozostało środków na wydatki majątkowe po zaplanowaniu przychodów z kredytów, pożyczek i emisji obligacji</t>
  </si>
  <si>
    <t>Wykonanie z RB-27s i RB-28s</t>
  </si>
  <si>
    <t>na koniec roku</t>
  </si>
  <si>
    <t xml:space="preserve">Skumulowana nadwyżka/ deficyt na koniec roku budżetowego. </t>
  </si>
  <si>
    <t xml:space="preserve">Wolne środki na koniec roku budżetowego. </t>
  </si>
  <si>
    <t xml:space="preserve">Zadłużenie z tytułu: kredytów, pożyczek i obligacji na koniec roku budżetowego. </t>
  </si>
  <si>
    <t>Tabela I Wykonane dochody i wydatki</t>
  </si>
  <si>
    <t>Tabela II Wynik budżetu roku 2009</t>
  </si>
  <si>
    <t>Do tabeli II należy wprowadzić z bilansu za 2009 rok skumulowany wynik budżetu, ewentualne wolne środki oraz ze sprawozdania RB-Z za IV kwartał 2009 roku wysokość zadłużenia JST</t>
  </si>
  <si>
    <t>Przewidywane wykonanie przychodów z kredytów, pożyczek i obligacji na koniec roku budżet.</t>
  </si>
  <si>
    <t>Przewidywane wykonanie spłat rat kredytów, pożyczek i wykupu obligacji na koniec roku budżetowego.</t>
  </si>
  <si>
    <t>Tabela III Przewidywane wykonanie budżetu w roku 2010</t>
  </si>
  <si>
    <t>Spełnienie warunku z art. 170 ust. 1 sufp</t>
  </si>
  <si>
    <t>Łączne kwoty w rodzajach przedsięwzięć</t>
  </si>
  <si>
    <t>wydatki bieżące (razem)</t>
  </si>
  <si>
    <t>wydatki majątkowe (razem)</t>
  </si>
  <si>
    <t>wydatki bieżące objęte limitem na przedsięwzięcia</t>
  </si>
  <si>
    <t>gwarancje i poręczenia podlegające wyłączeniu z limitów spłaty zobowiązań</t>
  </si>
  <si>
    <t>nadwyżka budżetowa z lat ubiegłych + wolne środki angażowane na pokrycie deficytu budżetu roku bieżącego</t>
  </si>
  <si>
    <t>spłata rat kapitałowych i wykupu papierów wartościowych zaliczanych do limitów spłat</t>
  </si>
  <si>
    <t>spłata rat kapitałowych i wykupu papierów wartościowych podlegających wyłączeniu z limitów spłat</t>
  </si>
  <si>
    <t>Kontrola zapl. przych. z kred.,poż. i obl.</t>
  </si>
  <si>
    <t xml:space="preserve">Wynik budżetu </t>
  </si>
  <si>
    <t>Wynik budżetu musi być równy lub większy od zera</t>
  </si>
  <si>
    <t>Nakłady poniesione dotychczas</t>
  </si>
  <si>
    <t>Spłacone dotychczas przez:</t>
  </si>
  <si>
    <t>poręczonego</t>
  </si>
  <si>
    <t>JST</t>
  </si>
  <si>
    <t>na funkcjonowanie organów JST, w tym:</t>
  </si>
  <si>
    <t>wynagrodzenia organów JST</t>
  </si>
  <si>
    <t>b.1</t>
  </si>
  <si>
    <t>Czy zadłużenie rozliczono do zera</t>
  </si>
  <si>
    <t>Wynik Budżetu</t>
  </si>
  <si>
    <t>Nadwyżka/ Deficyt Budżetu ( za dany rok / skumulowany)</t>
  </si>
  <si>
    <t>Tabela przedstawia zbiorcze informacje o przyjętych przedsięwzięciach w poszczególnych tabelach dla rodzajów przedsięwzięć</t>
  </si>
  <si>
    <t>Przedsięwzięcia ogółem, w tym:</t>
  </si>
  <si>
    <t>b. programy, projekty lub zadania związane z umowami partnerstwa publiczno-prywatnego razem (UPPP)</t>
  </si>
  <si>
    <t>c. projekty lub zadania pozostałe inne niż wymienione w lit.a i b razem (Programy pozostałe)</t>
  </si>
  <si>
    <t>2. Umowy, których realizacja w roku budżetowym i w latach następnych jest niezbędna dla zapewnienia ciągłości działania jednostki i których płatność przypada w okresie dłuższym niż rok razem (Umowy przekr. Rok)</t>
  </si>
  <si>
    <t xml:space="preserve">Do tabeli I należy wprowadzić ze sprawozdania RB-27s informacje o wykonanych dochodach ogółem, dochodach bieżących i dochodach ze sprzedaży majątku </t>
  </si>
  <si>
    <t>oraz ze sprawozdania RB-28s informacje o wykonanych wydatkach bieżących w latach wymienionych w tabeli</t>
  </si>
  <si>
    <t>Do tabeli III należy wprowadzić informacje o przewidywanym wykonaniu budżetu w roku 2010</t>
  </si>
  <si>
    <t>Przewidywane wykonanie innych przychodów</t>
  </si>
  <si>
    <t>Przewidywane wykonanie innych rozchodów</t>
  </si>
  <si>
    <t>Do tabeli należy wprowadzić realizowane dotychczas i prognozowane przedsięwzięcia z udziałem środków  z UE.</t>
  </si>
  <si>
    <t>Do tabeli należy wprowadzić realizowane dotychczas i prognozowane przedsięwzięcia na podstawie umów o partnerstwie publiczno-prytwatnym.</t>
  </si>
  <si>
    <t>Wykaz programów, projektów lub zadań, które będą realizowane na podstawie umów o partnerstwie publiczno-prywatnym</t>
  </si>
  <si>
    <t>LP.</t>
  </si>
  <si>
    <t>środa. was. bież.</t>
  </si>
  <si>
    <t>środa. włas. maj.</t>
  </si>
  <si>
    <t>Do tabeli należy wprowadzić realizowane dotychczas i prognozowane przedsięwzięcia nie zaliczone do dwu poprzednich wykazów.</t>
  </si>
  <si>
    <t>Do tabeli należy wprowadzić realizowane dotychczas i prognozowane przedsięwzięcia, których płatności przypadają w okresie dłuższym niż rok budżetowy.</t>
  </si>
  <si>
    <t>Wykaz umów, których realizacja w roku budżetowym i w latach następnych jest niezbędna dla zapewnienia ciągłości działania jednostki i których płatności przypadają w okresie dłuższym niż rok</t>
  </si>
  <si>
    <t>Do tabeli należy wprowadzić przedsięwzięcia, wynikające z udzielonych i prognozowanych poręczeń i gwarancji.</t>
  </si>
  <si>
    <t>Lp.</t>
  </si>
  <si>
    <t>Wykonanie</t>
  </si>
  <si>
    <t>Prognoza</t>
  </si>
  <si>
    <t>dochody bieżące ustalone w analizie</t>
  </si>
  <si>
    <t xml:space="preserve">Pomocnicza tabela do analizy źródeł dochodów bieżących. Wykorzystanie jej wprowadzi do arkusza "WFP Obliczenia" w wierszu "dochody bieżące ustalone w analizie" sumę ustalonych wielkości. </t>
  </si>
  <si>
    <t>2. Zalecane jest dokonanie analizy na podstawie wykonania lat ubiegłych i przewidywania wykonania roku budżetowego.</t>
  </si>
  <si>
    <t>1. W kolumnie "Wyszczególnienie" należy wpisać nazwę źródła dochodów bieżących.</t>
  </si>
  <si>
    <t>Suma</t>
  </si>
  <si>
    <t xml:space="preserve">Suma wyodrębnionych wydatków bieżących, łącznie z analizą </t>
  </si>
  <si>
    <t>wydatki bieżące ustalone w analizie</t>
  </si>
  <si>
    <t>3. W części tabeli "Prognoza" dla poszczególnych lat należy przyjąć prognozowane wielkości, tak aby można je uzasadnić.</t>
  </si>
  <si>
    <t>4. Tabeli można nie wypełniać w całości.</t>
  </si>
  <si>
    <t xml:space="preserve">Pomocnicza tabela do analizy wydatków na zadania bieżące. Wykorzystanie jej wprowadzi do arkusza "WFP Obliczenia" w wierszu "wydatki bieżące ustalone w analizie" sumę ustalonych wielkości. </t>
  </si>
  <si>
    <t>1. W kolumnie "Wyszczególnienie" należy wpisać nazwę zadania lub działu, w którym wydatek bieżący został wykonany lub prognozujemy.</t>
  </si>
  <si>
    <t>bieżące</t>
  </si>
  <si>
    <t>majątkowe</t>
  </si>
  <si>
    <t>Ogółem</t>
  </si>
  <si>
    <t>Wydatki bieżące (bez kosztów obsługi długu), w tym:</t>
  </si>
  <si>
    <t>Maksymalny dopuszczalny wskaźnik spłaty a art. 243 ufp</t>
  </si>
  <si>
    <t>Plan na koniec III kw</t>
  </si>
  <si>
    <t>Uwagi:</t>
  </si>
  <si>
    <t>1. Arkusze są chronione hasłem, więc nie można dokonywać zmian zapisanych formuł obliczeniowych.</t>
  </si>
  <si>
    <t>2. Aby wydrukować część arkusza, która jest wypełniona należy:</t>
  </si>
  <si>
    <t>a. zaznaczyć wszystkie wypełnione komórki w arkuszu, który ma być wydrukowany,</t>
  </si>
  <si>
    <t>b. w menu głównym wybrać Edycja i zaznaczyć Kopiuj,</t>
  </si>
  <si>
    <t>c. w menu głównym wybrać Plik i zaznaczyć Nowy, wówczas otworzy się nowy skoroszyt, który nie będzie chroniony,</t>
  </si>
  <si>
    <t>d. w nowym otwartym skoroszycie zaznaczyć komórkę A1 i nacisnąć na klawiaturze Enter. Wówczas do nowego arkusza wklejone zostaną zaznaczone wcześniej komórki do druku.</t>
  </si>
  <si>
    <t>3. Aby przekazać część skoroszytu do wypełniania podległym jednostkom np.: aby przygotowano przedsięwzięcia z tych jednostek należy:</t>
  </si>
  <si>
    <t>a. wybrać arkusz, który ma być ukryty,</t>
  </si>
  <si>
    <t>b. w menu głównym wybrać Format i zaznaczyć Arkusz, z podmenu wybrać Ukryj. Wówczas aktywny arkusz zostanie ukryty,</t>
  </si>
  <si>
    <t>c. czynność powtarzać tak długo, aż pozostaną tylko te arkusze, które chce się przekazać jednostkom do wypełnienia,</t>
  </si>
  <si>
    <t>d. po otrzymaniu wypełnionych arkuszy danymi można je skopiować do swojego skoroszytu wieloletniej prognozy finansowej.</t>
  </si>
  <si>
    <t>dotacje na zadania własne</t>
  </si>
  <si>
    <t>dotacje na zadania zlecone</t>
  </si>
  <si>
    <t xml:space="preserve">subwencje </t>
  </si>
  <si>
    <t>dochody własne</t>
  </si>
  <si>
    <t>opieka prawna</t>
  </si>
  <si>
    <t>UG</t>
  </si>
  <si>
    <t>opieka autorska programu PUMA</t>
  </si>
  <si>
    <t>opłata za umieszczenie w pasie drogi powiatowej urzadzeń infrastruktury</t>
  </si>
  <si>
    <t>umowa kompleksowej komputeryzacji</t>
  </si>
  <si>
    <t>ZGKIM</t>
  </si>
  <si>
    <t>GOK</t>
  </si>
  <si>
    <t>Budowa Zakładu unieszkodliwiania odpadów komunalnych w Spytkowie</t>
  </si>
  <si>
    <t>Urzą Gminy Srokowo,Międzygminny Związek Gospodarki Odpadami  w Gizycku</t>
  </si>
  <si>
    <t xml:space="preserve">Urząd Gminy </t>
  </si>
  <si>
    <t>Budowa sieci kanalizacji Etap II(PROW)</t>
  </si>
  <si>
    <t>Przebudowa wodociągu w Srokowie (PROW)</t>
  </si>
  <si>
    <t>Adaptacja byłych kotłowni na świetlice w Jegławkach i Solance</t>
  </si>
  <si>
    <t>Zagospodarowanie terenu przy Placu Rynkowym na Park Wypoczynku (PROW)</t>
  </si>
  <si>
    <t>Zagospodarowanie turystyczne Kanału Mazurskiego Projekt Polska-Litwa</t>
  </si>
  <si>
    <t>Rewitalizacja Parku i wieży na Diablej Górze na cele turystyczne</t>
  </si>
  <si>
    <t>Zagospodarowanie brzegów jezior w Solance i Jegławkach PO Ryby</t>
  </si>
  <si>
    <t xml:space="preserve">Rewitalizacja ulic w Srokowie </t>
  </si>
  <si>
    <t>Modernizacja Domu Kultury w Srokowie</t>
  </si>
  <si>
    <t>Zagospodarowanie turystyczne Spichlerza przy Ratuszu</t>
  </si>
  <si>
    <t>zagospodarownie CMENTARZA W Srokowie</t>
  </si>
  <si>
    <t>Urząd Gminy</t>
  </si>
  <si>
    <t xml:space="preserve">Budowa oczyszczalnii  przydomowych  Leśny Rów ,Jankowice ,Łęknica, </t>
  </si>
  <si>
    <t>Budowa oczyszczalini i Kanalizacji sanitarnych  Kałki Bajory , Brzeźnica,Wyskok, Wilczyny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</si>
</sst>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10"/>
      <name val="Arial"/>
      <family val="2"/>
    </font>
    <font>
      <b/>
      <sz val="8"/>
      <color indexed="57"/>
      <name val="Arial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61"/>
      <name val="Arial"/>
      <family val="2"/>
    </font>
    <font>
      <sz val="10"/>
      <color indexed="12"/>
      <name val="Arial"/>
      <family val="0"/>
    </font>
    <font>
      <b/>
      <sz val="8"/>
      <color indexed="53"/>
      <name val="Arial"/>
      <family val="2"/>
    </font>
    <font>
      <b/>
      <sz val="8"/>
      <color indexed="14"/>
      <name val="Arial"/>
      <family val="2"/>
    </font>
    <font>
      <b/>
      <sz val="8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ck"/>
      <top style="thick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 diagonalUp="1"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ck"/>
      <right style="medium"/>
      <top style="medium"/>
      <bottom style="thick"/>
      <diagonal style="thin"/>
    </border>
    <border>
      <left style="medium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medium"/>
      <right style="medium"/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</cellStyleXfs>
  <cellXfs count="4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44" xfId="0" applyNumberFormat="1" applyFont="1" applyBorder="1" applyAlignment="1" applyProtection="1">
      <alignment/>
      <protection locked="0"/>
    </xf>
    <xf numFmtId="3" fontId="2" fillId="0" borderId="17" xfId="0" applyNumberFormat="1" applyFont="1" applyBorder="1" applyAlignment="1" applyProtection="1">
      <alignment/>
      <protection locked="0"/>
    </xf>
    <xf numFmtId="3" fontId="2" fillId="0" borderId="45" xfId="0" applyNumberFormat="1" applyFont="1" applyBorder="1" applyAlignment="1" applyProtection="1">
      <alignment/>
      <protection locked="0"/>
    </xf>
    <xf numFmtId="3" fontId="2" fillId="0" borderId="46" xfId="0" applyNumberFormat="1" applyFont="1" applyBorder="1" applyAlignment="1" applyProtection="1">
      <alignment/>
      <protection locked="0"/>
    </xf>
    <xf numFmtId="3" fontId="2" fillId="0" borderId="29" xfId="0" applyNumberFormat="1" applyFont="1" applyBorder="1" applyAlignment="1" applyProtection="1">
      <alignment/>
      <protection locked="0"/>
    </xf>
    <xf numFmtId="3" fontId="2" fillId="0" borderId="47" xfId="0" applyNumberFormat="1" applyFont="1" applyBorder="1" applyAlignment="1" applyProtection="1">
      <alignment/>
      <protection locked="0"/>
    </xf>
    <xf numFmtId="3" fontId="2" fillId="0" borderId="48" xfId="0" applyNumberFormat="1" applyFont="1" applyBorder="1" applyAlignment="1" applyProtection="1">
      <alignment/>
      <protection locked="0"/>
    </xf>
    <xf numFmtId="3" fontId="2" fillId="0" borderId="49" xfId="0" applyNumberFormat="1" applyFont="1" applyBorder="1" applyAlignment="1" applyProtection="1">
      <alignment/>
      <protection locked="0"/>
    </xf>
    <xf numFmtId="3" fontId="2" fillId="0" borderId="50" xfId="0" applyNumberFormat="1" applyFont="1" applyBorder="1" applyAlignment="1" applyProtection="1">
      <alignment/>
      <protection locked="0"/>
    </xf>
    <xf numFmtId="3" fontId="2" fillId="0" borderId="51" xfId="0" applyNumberFormat="1" applyFont="1" applyBorder="1" applyAlignment="1" applyProtection="1">
      <alignment/>
      <protection locked="0"/>
    </xf>
    <xf numFmtId="3" fontId="2" fillId="0" borderId="52" xfId="0" applyNumberFormat="1" applyFont="1" applyBorder="1" applyAlignment="1" applyProtection="1">
      <alignment/>
      <protection locked="0"/>
    </xf>
    <xf numFmtId="3" fontId="2" fillId="0" borderId="53" xfId="0" applyNumberFormat="1" applyFont="1" applyBorder="1" applyAlignment="1" applyProtection="1">
      <alignment/>
      <protection locked="0"/>
    </xf>
    <xf numFmtId="3" fontId="2" fillId="0" borderId="52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3" fontId="2" fillId="0" borderId="54" xfId="0" applyNumberFormat="1" applyFont="1" applyBorder="1" applyAlignment="1" applyProtection="1">
      <alignment/>
      <protection locked="0"/>
    </xf>
    <xf numFmtId="3" fontId="2" fillId="0" borderId="55" xfId="0" applyNumberFormat="1" applyFont="1" applyBorder="1" applyAlignment="1" applyProtection="1">
      <alignment/>
      <protection locked="0"/>
    </xf>
    <xf numFmtId="3" fontId="2" fillId="0" borderId="56" xfId="0" applyNumberFormat="1" applyFont="1" applyBorder="1" applyAlignment="1" applyProtection="1">
      <alignment/>
      <protection locked="0"/>
    </xf>
    <xf numFmtId="3" fontId="2" fillId="0" borderId="25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22" xfId="0" applyNumberFormat="1" applyFont="1" applyBorder="1" applyAlignment="1" applyProtection="1">
      <alignment/>
      <protection locked="0"/>
    </xf>
    <xf numFmtId="3" fontId="2" fillId="0" borderId="57" xfId="0" applyNumberFormat="1" applyFont="1" applyBorder="1" applyAlignment="1" applyProtection="1">
      <alignment/>
      <protection locked="0"/>
    </xf>
    <xf numFmtId="3" fontId="2" fillId="0" borderId="20" xfId="0" applyNumberFormat="1" applyFont="1" applyBorder="1" applyAlignment="1" applyProtection="1">
      <alignment/>
      <protection locked="0"/>
    </xf>
    <xf numFmtId="3" fontId="2" fillId="0" borderId="58" xfId="0" applyNumberFormat="1" applyFont="1" applyBorder="1" applyAlignment="1" applyProtection="1">
      <alignment/>
      <protection locked="0"/>
    </xf>
    <xf numFmtId="3" fontId="2" fillId="0" borderId="40" xfId="0" applyNumberFormat="1" applyFont="1" applyBorder="1" applyAlignment="1" applyProtection="1">
      <alignment vertical="center"/>
      <protection locked="0"/>
    </xf>
    <xf numFmtId="3" fontId="2" fillId="0" borderId="20" xfId="0" applyNumberFormat="1" applyFont="1" applyBorder="1" applyAlignment="1" applyProtection="1">
      <alignment vertical="center"/>
      <protection locked="0"/>
    </xf>
    <xf numFmtId="3" fontId="2" fillId="0" borderId="4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3" fillId="0" borderId="10" xfId="0" applyFont="1" applyBorder="1" applyAlignment="1" applyProtection="1">
      <alignment horizontal="right" wrapText="1"/>
      <protection locked="0"/>
    </xf>
    <xf numFmtId="4" fontId="2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3" fontId="2" fillId="0" borderId="59" xfId="0" applyNumberFormat="1" applyFont="1" applyBorder="1" applyAlignment="1">
      <alignment horizontal="right"/>
    </xf>
    <xf numFmtId="3" fontId="2" fillId="0" borderId="60" xfId="0" applyNumberFormat="1" applyFont="1" applyBorder="1" applyAlignment="1" applyProtection="1">
      <alignment/>
      <protection locked="0"/>
    </xf>
    <xf numFmtId="3" fontId="2" fillId="0" borderId="53" xfId="0" applyNumberFormat="1" applyFont="1" applyBorder="1" applyAlignment="1">
      <alignment/>
    </xf>
    <xf numFmtId="3" fontId="2" fillId="0" borderId="61" xfId="0" applyNumberFormat="1" applyFont="1" applyBorder="1" applyAlignment="1" applyProtection="1">
      <alignment/>
      <protection locked="0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28" xfId="0" applyNumberFormat="1" applyFont="1" applyBorder="1" applyAlignment="1" applyProtection="1">
      <alignment/>
      <protection locked="0"/>
    </xf>
    <xf numFmtId="3" fontId="2" fillId="0" borderId="67" xfId="0" applyNumberFormat="1" applyFont="1" applyBorder="1" applyAlignment="1" applyProtection="1">
      <alignment vertical="center"/>
      <protection locked="0"/>
    </xf>
    <xf numFmtId="3" fontId="2" fillId="0" borderId="68" xfId="0" applyNumberFormat="1" applyFont="1" applyBorder="1" applyAlignment="1" applyProtection="1">
      <alignment vertical="center"/>
      <protection locked="0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right"/>
      <protection/>
    </xf>
    <xf numFmtId="3" fontId="7" fillId="0" borderId="10" xfId="0" applyNumberFormat="1" applyFont="1" applyBorder="1" applyAlignment="1" applyProtection="1">
      <alignment horizontal="right"/>
      <protection locked="0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3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 applyAlignment="1">
      <alignment horizontal="right" wrapText="1"/>
    </xf>
    <xf numFmtId="4" fontId="2" fillId="24" borderId="10" xfId="0" applyNumberFormat="1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" fontId="2" fillId="24" borderId="59" xfId="0" applyNumberFormat="1" applyFont="1" applyFill="1" applyBorder="1" applyAlignment="1">
      <alignment horizontal="center" wrapText="1"/>
    </xf>
    <xf numFmtId="3" fontId="2" fillId="24" borderId="0" xfId="0" applyNumberFormat="1" applyFont="1" applyFill="1" applyAlignment="1">
      <alignment/>
    </xf>
    <xf numFmtId="3" fontId="2" fillId="0" borderId="17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 applyProtection="1">
      <alignment/>
      <protection locked="0"/>
    </xf>
    <xf numFmtId="3" fontId="1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 applyProtection="1">
      <alignment horizontal="right"/>
      <protection locked="0"/>
    </xf>
    <xf numFmtId="3" fontId="9" fillId="0" borderId="10" xfId="0" applyNumberFormat="1" applyFont="1" applyBorder="1" applyAlignment="1" applyProtection="1">
      <alignment horizontal="right"/>
      <protection locked="0"/>
    </xf>
    <xf numFmtId="3" fontId="2" fillId="0" borderId="36" xfId="0" applyNumberFormat="1" applyFont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 horizontal="center"/>
    </xf>
    <xf numFmtId="3" fontId="2" fillId="0" borderId="72" xfId="0" applyNumberFormat="1" applyFont="1" applyBorder="1" applyAlignment="1">
      <alignment/>
    </xf>
    <xf numFmtId="3" fontId="2" fillId="0" borderId="73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3" fontId="0" fillId="0" borderId="75" xfId="0" applyNumberFormat="1" applyBorder="1" applyAlignment="1">
      <alignment/>
    </xf>
    <xf numFmtId="0" fontId="2" fillId="0" borderId="76" xfId="0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3" fontId="2" fillId="0" borderId="77" xfId="0" applyNumberFormat="1" applyFont="1" applyBorder="1" applyAlignment="1" applyProtection="1">
      <alignment/>
      <protection locked="0"/>
    </xf>
    <xf numFmtId="3" fontId="2" fillId="0" borderId="78" xfId="0" applyNumberFormat="1" applyFont="1" applyBorder="1" applyAlignment="1" applyProtection="1">
      <alignment/>
      <protection locked="0"/>
    </xf>
    <xf numFmtId="3" fontId="2" fillId="0" borderId="77" xfId="0" applyNumberFormat="1" applyFont="1" applyBorder="1" applyAlignment="1" applyProtection="1">
      <alignment horizontal="right"/>
      <protection locked="0"/>
    </xf>
    <xf numFmtId="3" fontId="2" fillId="0" borderId="55" xfId="0" applyNumberFormat="1" applyFont="1" applyBorder="1" applyAlignment="1" applyProtection="1">
      <alignment horizontal="right"/>
      <protection locked="0"/>
    </xf>
    <xf numFmtId="3" fontId="0" fillId="0" borderId="55" xfId="0" applyNumberFormat="1" applyBorder="1" applyAlignment="1" applyProtection="1">
      <alignment/>
      <protection locked="0"/>
    </xf>
    <xf numFmtId="3" fontId="0" fillId="0" borderId="79" xfId="0" applyNumberForma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3" fontId="2" fillId="0" borderId="80" xfId="0" applyNumberFormat="1" applyFont="1" applyBorder="1" applyAlignment="1" applyProtection="1">
      <alignment/>
      <protection locked="0"/>
    </xf>
    <xf numFmtId="3" fontId="2" fillId="0" borderId="81" xfId="0" applyNumberFormat="1" applyFon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82" xfId="0" applyNumberFormat="1" applyBorder="1" applyAlignment="1" applyProtection="1">
      <alignment/>
      <protection locked="0"/>
    </xf>
    <xf numFmtId="0" fontId="2" fillId="0" borderId="83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3" fontId="2" fillId="0" borderId="42" xfId="0" applyNumberFormat="1" applyFont="1" applyBorder="1" applyAlignment="1" applyProtection="1">
      <alignment/>
      <protection locked="0"/>
    </xf>
    <xf numFmtId="3" fontId="2" fillId="0" borderId="21" xfId="0" applyNumberFormat="1" applyFont="1" applyBorder="1" applyAlignment="1" applyProtection="1">
      <alignment/>
      <protection locked="0"/>
    </xf>
    <xf numFmtId="3" fontId="2" fillId="0" borderId="43" xfId="0" applyNumberFormat="1" applyFont="1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3" fontId="0" fillId="0" borderId="84" xfId="0" applyNumberFormat="1" applyBorder="1" applyAlignment="1" applyProtection="1">
      <alignment/>
      <protection locked="0"/>
    </xf>
    <xf numFmtId="0" fontId="7" fillId="0" borderId="16" xfId="0" applyFont="1" applyBorder="1" applyAlignment="1">
      <alignment wrapText="1"/>
    </xf>
    <xf numFmtId="3" fontId="7" fillId="0" borderId="16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41" xfId="0" applyNumberFormat="1" applyFont="1" applyBorder="1" applyAlignment="1">
      <alignment/>
    </xf>
    <xf numFmtId="0" fontId="7" fillId="0" borderId="39" xfId="0" applyFont="1" applyBorder="1" applyAlignment="1">
      <alignment/>
    </xf>
    <xf numFmtId="0" fontId="7" fillId="0" borderId="69" xfId="0" applyFont="1" applyBorder="1" applyAlignment="1">
      <alignment/>
    </xf>
    <xf numFmtId="3" fontId="7" fillId="0" borderId="69" xfId="0" applyNumberFormat="1" applyFont="1" applyBorder="1" applyAlignment="1">
      <alignment/>
    </xf>
    <xf numFmtId="3" fontId="7" fillId="0" borderId="85" xfId="0" applyNumberFormat="1" applyFont="1" applyBorder="1" applyAlignment="1">
      <alignment/>
    </xf>
    <xf numFmtId="3" fontId="7" fillId="0" borderId="86" xfId="0" applyNumberFormat="1" applyFont="1" applyBorder="1" applyAlignment="1">
      <alignment/>
    </xf>
    <xf numFmtId="3" fontId="7" fillId="0" borderId="87" xfId="0" applyNumberFormat="1" applyFont="1" applyBorder="1" applyAlignment="1">
      <alignment/>
    </xf>
    <xf numFmtId="0" fontId="17" fillId="0" borderId="16" xfId="0" applyFont="1" applyBorder="1" applyAlignment="1">
      <alignment wrapText="1"/>
    </xf>
    <xf numFmtId="3" fontId="17" fillId="0" borderId="16" xfId="0" applyNumberFormat="1" applyFont="1" applyBorder="1" applyAlignment="1">
      <alignment vertical="center"/>
    </xf>
    <xf numFmtId="3" fontId="17" fillId="0" borderId="32" xfId="0" applyNumberFormat="1" applyFont="1" applyBorder="1" applyAlignment="1">
      <alignment vertical="center"/>
    </xf>
    <xf numFmtId="3" fontId="17" fillId="0" borderId="33" xfId="0" applyNumberFormat="1" applyFont="1" applyBorder="1" applyAlignment="1">
      <alignment vertical="center"/>
    </xf>
    <xf numFmtId="3" fontId="17" fillId="0" borderId="34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/>
    </xf>
    <xf numFmtId="0" fontId="17" fillId="0" borderId="17" xfId="0" applyFont="1" applyBorder="1" applyAlignment="1">
      <alignment/>
    </xf>
    <xf numFmtId="3" fontId="17" fillId="0" borderId="17" xfId="0" applyNumberFormat="1" applyFont="1" applyBorder="1" applyAlignment="1">
      <alignment/>
    </xf>
    <xf numFmtId="3" fontId="17" fillId="0" borderId="88" xfId="0" applyNumberFormat="1" applyFont="1" applyBorder="1" applyAlignment="1">
      <alignment/>
    </xf>
    <xf numFmtId="0" fontId="17" fillId="0" borderId="39" xfId="0" applyFont="1" applyBorder="1" applyAlignment="1">
      <alignment/>
    </xf>
    <xf numFmtId="0" fontId="17" fillId="0" borderId="30" xfId="0" applyFont="1" applyBorder="1" applyAlignment="1">
      <alignment/>
    </xf>
    <xf numFmtId="3" fontId="17" fillId="0" borderId="30" xfId="0" applyNumberFormat="1" applyFont="1" applyBorder="1" applyAlignment="1">
      <alignment/>
    </xf>
    <xf numFmtId="3" fontId="17" fillId="0" borderId="42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6" fillId="0" borderId="41" xfId="0" applyNumberFormat="1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89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90" xfId="0" applyNumberFormat="1" applyFont="1" applyBorder="1" applyAlignment="1">
      <alignment/>
    </xf>
    <xf numFmtId="0" fontId="18" fillId="0" borderId="16" xfId="0" applyFont="1" applyBorder="1" applyAlignment="1">
      <alignment wrapText="1"/>
    </xf>
    <xf numFmtId="3" fontId="18" fillId="0" borderId="16" xfId="0" applyNumberFormat="1" applyFont="1" applyBorder="1" applyAlignment="1">
      <alignment vertical="center"/>
    </xf>
    <xf numFmtId="3" fontId="18" fillId="0" borderId="32" xfId="0" applyNumberFormat="1" applyFont="1" applyBorder="1" applyAlignment="1">
      <alignment vertical="center"/>
    </xf>
    <xf numFmtId="3" fontId="18" fillId="0" borderId="33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/>
    </xf>
    <xf numFmtId="0" fontId="18" fillId="0" borderId="17" xfId="0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69" xfId="0" applyFont="1" applyBorder="1" applyAlignment="1">
      <alignment/>
    </xf>
    <xf numFmtId="3" fontId="18" fillId="0" borderId="69" xfId="0" applyNumberFormat="1" applyFont="1" applyBorder="1" applyAlignment="1">
      <alignment/>
    </xf>
    <xf numFmtId="0" fontId="19" fillId="0" borderId="16" xfId="0" applyFont="1" applyBorder="1" applyAlignment="1">
      <alignment wrapText="1"/>
    </xf>
    <xf numFmtId="3" fontId="19" fillId="0" borderId="16" xfId="0" applyNumberFormat="1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3" fontId="19" fillId="0" borderId="33" xfId="0" applyNumberFormat="1" applyFont="1" applyBorder="1" applyAlignment="1">
      <alignment vertical="center"/>
    </xf>
    <xf numFmtId="3" fontId="19" fillId="0" borderId="34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1" xfId="0" applyFont="1" applyBorder="1" applyAlignment="1">
      <alignment/>
    </xf>
    <xf numFmtId="3" fontId="19" fillId="0" borderId="31" xfId="0" applyNumberFormat="1" applyFont="1" applyBorder="1" applyAlignment="1">
      <alignment/>
    </xf>
    <xf numFmtId="0" fontId="8" fillId="0" borderId="16" xfId="0" applyFont="1" applyBorder="1" applyAlignment="1">
      <alignment wrapText="1"/>
    </xf>
    <xf numFmtId="3" fontId="8" fillId="0" borderId="16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1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8" fillId="0" borderId="91" xfId="0" applyFont="1" applyBorder="1" applyAlignment="1">
      <alignment/>
    </xf>
    <xf numFmtId="3" fontId="18" fillId="0" borderId="77" xfId="0" applyNumberFormat="1" applyFont="1" applyBorder="1" applyAlignment="1">
      <alignment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>
      <alignment horizontal="center" vertical="center"/>
    </xf>
    <xf numFmtId="3" fontId="19" fillId="0" borderId="67" xfId="0" applyNumberFormat="1" applyFont="1" applyBorder="1" applyAlignment="1">
      <alignment/>
    </xf>
    <xf numFmtId="3" fontId="19" fillId="0" borderId="92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2" fillId="0" borderId="58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/>
    </xf>
    <xf numFmtId="3" fontId="7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3" fontId="2" fillId="0" borderId="59" xfId="0" applyNumberFormat="1" applyFont="1" applyBorder="1" applyAlignment="1" applyProtection="1">
      <alignment horizontal="right"/>
      <protection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4" fontId="2" fillId="0" borderId="9" xfId="0" applyNumberFormat="1" applyFont="1" applyBorder="1" applyAlignment="1">
      <alignment horizontal="center" wrapText="1"/>
    </xf>
    <xf numFmtId="3" fontId="2" fillId="0" borderId="42" xfId="0" applyNumberFormat="1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 applyProtection="1">
      <alignment vertical="center"/>
      <protection locked="0"/>
    </xf>
    <xf numFmtId="3" fontId="2" fillId="0" borderId="43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62" xfId="0" applyBorder="1" applyAlignment="1">
      <alignment wrapText="1"/>
    </xf>
    <xf numFmtId="0" fontId="2" fillId="0" borderId="93" xfId="0" applyFont="1" applyBorder="1" applyAlignment="1">
      <alignment wrapText="1"/>
    </xf>
    <xf numFmtId="0" fontId="0" fillId="0" borderId="63" xfId="0" applyBorder="1" applyAlignment="1">
      <alignment wrapText="1"/>
    </xf>
    <xf numFmtId="0" fontId="2" fillId="0" borderId="94" xfId="0" applyFont="1" applyBorder="1" applyAlignment="1">
      <alignment wrapText="1"/>
    </xf>
    <xf numFmtId="0" fontId="2" fillId="0" borderId="13" xfId="0" applyFont="1" applyBorder="1" applyAlignment="1">
      <alignment/>
    </xf>
    <xf numFmtId="0" fontId="0" fillId="0" borderId="49" xfId="0" applyBorder="1" applyAlignment="1">
      <alignment/>
    </xf>
    <xf numFmtId="0" fontId="2" fillId="0" borderId="95" xfId="0" applyFont="1" applyBorder="1" applyAlignment="1">
      <alignment horizontal="center" wrapText="1"/>
    </xf>
    <xf numFmtId="0" fontId="0" fillId="0" borderId="96" xfId="0" applyBorder="1" applyAlignment="1">
      <alignment wrapText="1"/>
    </xf>
    <xf numFmtId="0" fontId="2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" fillId="0" borderId="100" xfId="0" applyFont="1" applyBorder="1" applyAlignment="1">
      <alignment wrapText="1"/>
    </xf>
    <xf numFmtId="0" fontId="0" fillId="0" borderId="65" xfId="0" applyBorder="1" applyAlignment="1">
      <alignment wrapText="1"/>
    </xf>
    <xf numFmtId="0" fontId="2" fillId="0" borderId="101" xfId="0" applyFont="1" applyBorder="1" applyAlignment="1">
      <alignment horizontal="center"/>
    </xf>
    <xf numFmtId="0" fontId="0" fillId="0" borderId="102" xfId="0" applyBorder="1" applyAlignment="1">
      <alignment horizontal="center"/>
    </xf>
    <xf numFmtId="3" fontId="2" fillId="0" borderId="103" xfId="0" applyNumberFormat="1" applyFont="1" applyBorder="1" applyAlignment="1">
      <alignment horizontal="center"/>
    </xf>
    <xf numFmtId="0" fontId="0" fillId="0" borderId="104" xfId="0" applyBorder="1" applyAlignment="1">
      <alignment wrapText="1"/>
    </xf>
    <xf numFmtId="0" fontId="2" fillId="0" borderId="93" xfId="0" applyFont="1" applyBorder="1" applyAlignment="1">
      <alignment/>
    </xf>
    <xf numFmtId="0" fontId="0" fillId="0" borderId="63" xfId="0" applyBorder="1" applyAlignment="1">
      <alignment/>
    </xf>
    <xf numFmtId="0" fontId="2" fillId="0" borderId="105" xfId="0" applyFont="1" applyBorder="1" applyAlignment="1">
      <alignment/>
    </xf>
    <xf numFmtId="0" fontId="0" fillId="0" borderId="106" xfId="0" applyBorder="1" applyAlignment="1">
      <alignment/>
    </xf>
    <xf numFmtId="0" fontId="2" fillId="0" borderId="100" xfId="0" applyFont="1" applyBorder="1" applyAlignment="1">
      <alignment/>
    </xf>
    <xf numFmtId="0" fontId="0" fillId="0" borderId="65" xfId="0" applyBorder="1" applyAlignment="1">
      <alignment/>
    </xf>
    <xf numFmtId="0" fontId="0" fillId="0" borderId="107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2" fillId="0" borderId="10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center"/>
    </xf>
    <xf numFmtId="3" fontId="2" fillId="0" borderId="69" xfId="0" applyNumberFormat="1" applyFont="1" applyBorder="1" applyAlignment="1">
      <alignment vertical="center"/>
    </xf>
    <xf numFmtId="3" fontId="2" fillId="0" borderId="3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8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vertical="center" wrapText="1"/>
      <protection locked="0"/>
    </xf>
    <xf numFmtId="0" fontId="2" fillId="0" borderId="69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69" xfId="0" applyFont="1" applyBorder="1" applyAlignment="1" applyProtection="1">
      <alignment/>
      <protection locked="0"/>
    </xf>
    <xf numFmtId="3" fontId="2" fillId="0" borderId="36" xfId="0" applyNumberFormat="1" applyFont="1" applyBorder="1" applyAlignment="1" applyProtection="1">
      <alignment horizontal="center" vertical="center"/>
      <protection locked="0"/>
    </xf>
    <xf numFmtId="3" fontId="2" fillId="0" borderId="69" xfId="0" applyNumberFormat="1" applyFont="1" applyBorder="1" applyAlignment="1" applyProtection="1">
      <alignment horizontal="center" vertical="center"/>
      <protection locked="0"/>
    </xf>
    <xf numFmtId="3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9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69" xfId="0" applyBorder="1" applyAlignment="1" applyProtection="1">
      <alignment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2" fillId="0" borderId="109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110" xfId="0" applyNumberFormat="1" applyFont="1" applyBorder="1" applyAlignment="1">
      <alignment horizontal="center" vertical="center"/>
    </xf>
    <xf numFmtId="3" fontId="2" fillId="0" borderId="1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8" xfId="0" applyFont="1" applyBorder="1" applyAlignment="1">
      <alignment vertical="center"/>
    </xf>
    <xf numFmtId="0" fontId="2" fillId="0" borderId="103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2" fillId="0" borderId="1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0">
      <selection activeCell="F31" sqref="F31"/>
    </sheetView>
  </sheetViews>
  <sheetFormatPr defaultColWidth="9.140625" defaultRowHeight="12.75"/>
  <cols>
    <col min="1" max="1" width="25.8515625" style="0" bestFit="1" customWidth="1"/>
    <col min="2" max="2" width="16.7109375" style="0" customWidth="1"/>
    <col min="3" max="3" width="21.57421875" style="0" customWidth="1"/>
    <col min="4" max="4" width="13.28125" style="0" bestFit="1" customWidth="1"/>
  </cols>
  <sheetData>
    <row r="1" ht="12.75">
      <c r="A1" s="22" t="s">
        <v>139</v>
      </c>
    </row>
    <row r="2" ht="12.75">
      <c r="A2" s="22" t="s">
        <v>140</v>
      </c>
    </row>
    <row r="4" ht="12.75">
      <c r="A4" s="1" t="s">
        <v>106</v>
      </c>
    </row>
    <row r="5" ht="13.5" thickBot="1"/>
    <row r="6" spans="1:4" ht="14.25" thickBot="1" thickTop="1">
      <c r="A6" s="299" t="s">
        <v>31</v>
      </c>
      <c r="B6" s="306" t="s">
        <v>101</v>
      </c>
      <c r="C6" s="305"/>
      <c r="D6" s="297" t="s">
        <v>173</v>
      </c>
    </row>
    <row r="7" spans="1:4" ht="13.5" thickBot="1">
      <c r="A7" s="300"/>
      <c r="B7" s="16" t="s">
        <v>102</v>
      </c>
      <c r="C7" s="16" t="s">
        <v>102</v>
      </c>
      <c r="D7" s="298"/>
    </row>
    <row r="8" spans="1:4" ht="13.5" thickBot="1">
      <c r="A8" s="301"/>
      <c r="B8" s="16">
        <v>2008</v>
      </c>
      <c r="C8" s="18">
        <v>2009</v>
      </c>
      <c r="D8" s="17">
        <v>2010</v>
      </c>
    </row>
    <row r="9" spans="1:4" ht="12.75">
      <c r="A9" s="13" t="s">
        <v>26</v>
      </c>
      <c r="B9" s="58">
        <v>10413823</v>
      </c>
      <c r="C9" s="59">
        <v>11365461</v>
      </c>
      <c r="D9" s="60">
        <v>9160554</v>
      </c>
    </row>
    <row r="10" spans="1:4" ht="12.75">
      <c r="A10" s="14" t="s">
        <v>27</v>
      </c>
      <c r="B10" s="61">
        <v>9723321</v>
      </c>
      <c r="C10" s="62">
        <v>10995783</v>
      </c>
      <c r="D10" s="63">
        <v>8017279</v>
      </c>
    </row>
    <row r="11" spans="1:4" ht="12.75">
      <c r="A11" s="14" t="s">
        <v>28</v>
      </c>
      <c r="B11" s="61">
        <v>368976</v>
      </c>
      <c r="C11" s="62">
        <v>269678</v>
      </c>
      <c r="D11" s="63">
        <v>118952</v>
      </c>
    </row>
    <row r="12" spans="1:4" ht="13.5" thickBot="1">
      <c r="A12" s="15" t="s">
        <v>29</v>
      </c>
      <c r="B12" s="64">
        <v>9239682</v>
      </c>
      <c r="C12" s="65">
        <v>10067948</v>
      </c>
      <c r="D12" s="66">
        <v>7494871</v>
      </c>
    </row>
    <row r="13" ht="13.5" thickTop="1"/>
    <row r="14" ht="12.75">
      <c r="A14" s="23" t="s">
        <v>108</v>
      </c>
    </row>
    <row r="16" ht="12.75">
      <c r="A16" s="1" t="s">
        <v>107</v>
      </c>
    </row>
    <row r="17" ht="13.5" thickBot="1"/>
    <row r="18" spans="1:4" ht="14.25" thickBot="1" thickTop="1">
      <c r="A18" s="304" t="s">
        <v>31</v>
      </c>
      <c r="B18" s="305"/>
      <c r="C18" s="305"/>
      <c r="D18" s="20">
        <v>2009</v>
      </c>
    </row>
    <row r="19" spans="1:4" ht="12.75" customHeight="1">
      <c r="A19" s="302" t="s">
        <v>103</v>
      </c>
      <c r="B19" s="303"/>
      <c r="C19" s="303"/>
      <c r="D19" s="67">
        <v>742422</v>
      </c>
    </row>
    <row r="20" spans="1:4" ht="12.75">
      <c r="A20" s="308" t="s">
        <v>104</v>
      </c>
      <c r="B20" s="309"/>
      <c r="C20" s="309"/>
      <c r="D20" s="68">
        <v>850000</v>
      </c>
    </row>
    <row r="21" spans="1:4" ht="13.5" thickBot="1">
      <c r="A21" s="310" t="s">
        <v>105</v>
      </c>
      <c r="B21" s="311"/>
      <c r="C21" s="311"/>
      <c r="D21" s="69">
        <v>850000</v>
      </c>
    </row>
    <row r="22" spans="1:4" ht="13.5" thickTop="1">
      <c r="A22" s="10"/>
      <c r="B22" s="11"/>
      <c r="C22" s="11"/>
      <c r="D22" s="3"/>
    </row>
    <row r="23" spans="1:4" ht="12.75">
      <c r="A23" s="10"/>
      <c r="B23" s="11"/>
      <c r="C23" s="11"/>
      <c r="D23" s="3"/>
    </row>
    <row r="24" spans="1:4" ht="12.75">
      <c r="A24" s="24" t="s">
        <v>141</v>
      </c>
      <c r="B24" s="11"/>
      <c r="C24" s="11"/>
      <c r="D24" s="3"/>
    </row>
    <row r="25" spans="1:4" ht="12.75">
      <c r="A25" s="10"/>
      <c r="B25" s="11"/>
      <c r="C25" s="11"/>
      <c r="D25" s="3"/>
    </row>
    <row r="26" spans="1:4" ht="12.75">
      <c r="A26" s="1" t="s">
        <v>111</v>
      </c>
      <c r="B26" s="11"/>
      <c r="C26" s="11"/>
      <c r="D26" s="3"/>
    </row>
    <row r="27" spans="2:4" ht="13.5" thickBot="1">
      <c r="B27" s="11"/>
      <c r="C27" s="11"/>
      <c r="D27" s="3"/>
    </row>
    <row r="28" spans="1:5" ht="14.25" thickBot="1" thickTop="1">
      <c r="A28" s="304" t="s">
        <v>31</v>
      </c>
      <c r="B28" s="305"/>
      <c r="C28" s="305"/>
      <c r="D28" s="21">
        <v>2010</v>
      </c>
      <c r="E28" s="12"/>
    </row>
    <row r="29" spans="1:4" ht="12.75">
      <c r="A29" s="312" t="s">
        <v>91</v>
      </c>
      <c r="B29" s="313"/>
      <c r="C29" s="313"/>
      <c r="D29" s="67">
        <v>12482045</v>
      </c>
    </row>
    <row r="30" spans="1:4" ht="12.75">
      <c r="A30" s="308" t="s">
        <v>92</v>
      </c>
      <c r="B30" s="309"/>
      <c r="C30" s="309"/>
      <c r="D30" s="68">
        <v>16801304</v>
      </c>
    </row>
    <row r="31" spans="1:4" ht="24.75" customHeight="1">
      <c r="A31" s="292" t="s">
        <v>109</v>
      </c>
      <c r="B31" s="293"/>
      <c r="C31" s="293"/>
      <c r="D31" s="70">
        <v>4245455</v>
      </c>
    </row>
    <row r="32" spans="1:4" ht="24.75" customHeight="1">
      <c r="A32" s="292" t="s">
        <v>110</v>
      </c>
      <c r="B32" s="293"/>
      <c r="C32" s="293"/>
      <c r="D32" s="68">
        <v>175000</v>
      </c>
    </row>
    <row r="33" spans="1:4" ht="12.75">
      <c r="A33" s="294" t="s">
        <v>142</v>
      </c>
      <c r="B33" s="291"/>
      <c r="C33" s="307"/>
      <c r="D33" s="115">
        <v>1021882</v>
      </c>
    </row>
    <row r="34" spans="1:4" ht="12.75">
      <c r="A34" s="292" t="s">
        <v>143</v>
      </c>
      <c r="B34" s="293"/>
      <c r="C34" s="314"/>
      <c r="D34" s="113">
        <v>0</v>
      </c>
    </row>
    <row r="35" spans="1:5" ht="13.5" thickBot="1">
      <c r="A35" s="295" t="s">
        <v>122</v>
      </c>
      <c r="B35" s="296"/>
      <c r="C35" s="296"/>
      <c r="D35" s="114">
        <f>D29+D31+D33-D30-D32-D34</f>
        <v>773078</v>
      </c>
      <c r="E35" s="22" t="s">
        <v>123</v>
      </c>
    </row>
    <row r="36" ht="13.5" thickTop="1"/>
    <row r="39" ht="12.75">
      <c r="A39" s="289" t="s">
        <v>174</v>
      </c>
    </row>
    <row r="40" ht="12.75">
      <c r="A40" s="289" t="s">
        <v>175</v>
      </c>
    </row>
    <row r="41" ht="12.75">
      <c r="A41" s="289" t="s">
        <v>176</v>
      </c>
    </row>
    <row r="42" ht="12.75">
      <c r="A42" s="289" t="s">
        <v>177</v>
      </c>
    </row>
    <row r="43" ht="12.75">
      <c r="A43" s="289" t="s">
        <v>178</v>
      </c>
    </row>
    <row r="44" ht="12.75">
      <c r="A44" s="289" t="s">
        <v>179</v>
      </c>
    </row>
    <row r="45" ht="12.75">
      <c r="A45" s="289" t="s">
        <v>180</v>
      </c>
    </row>
    <row r="46" ht="12.75">
      <c r="A46" s="289" t="s">
        <v>181</v>
      </c>
    </row>
    <row r="47" ht="12.75">
      <c r="A47" s="289" t="s">
        <v>182</v>
      </c>
    </row>
    <row r="48" ht="12.75">
      <c r="A48" s="289" t="s">
        <v>183</v>
      </c>
    </row>
    <row r="49" ht="12.75">
      <c r="A49" s="289" t="s">
        <v>184</v>
      </c>
    </row>
    <row r="50" ht="12.75">
      <c r="A50" s="289" t="s">
        <v>185</v>
      </c>
    </row>
  </sheetData>
  <sheetProtection password="CA53" sheet="1" objects="1" scenarios="1"/>
  <mergeCells count="15">
    <mergeCell ref="A35:C35"/>
    <mergeCell ref="A32:C32"/>
    <mergeCell ref="A33:C33"/>
    <mergeCell ref="A20:C20"/>
    <mergeCell ref="A21:C21"/>
    <mergeCell ref="A28:C28"/>
    <mergeCell ref="A31:C31"/>
    <mergeCell ref="A29:C29"/>
    <mergeCell ref="A30:C30"/>
    <mergeCell ref="A34:C34"/>
    <mergeCell ref="D6:D7"/>
    <mergeCell ref="A6:A8"/>
    <mergeCell ref="A19:C19"/>
    <mergeCell ref="A18:C18"/>
    <mergeCell ref="B6:C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5.140625" style="0" customWidth="1"/>
    <col min="2" max="2" width="23.7109375" style="0" customWidth="1"/>
    <col min="3" max="27" width="9.7109375" style="0" customWidth="1"/>
  </cols>
  <sheetData>
    <row r="1" ht="12.75">
      <c r="A1" s="22" t="s">
        <v>166</v>
      </c>
    </row>
    <row r="2" ht="12.75">
      <c r="A2" s="22" t="s">
        <v>167</v>
      </c>
    </row>
    <row r="3" ht="12.75">
      <c r="A3" s="22" t="s">
        <v>159</v>
      </c>
    </row>
    <row r="4" ht="12.75">
      <c r="A4" s="22" t="s">
        <v>164</v>
      </c>
    </row>
    <row r="5" ht="12.75">
      <c r="A5" s="22" t="s">
        <v>165</v>
      </c>
    </row>
    <row r="6" ht="13.5" thickBot="1">
      <c r="A6" s="22"/>
    </row>
    <row r="7" spans="1:27" ht="14.25" thickBot="1" thickTop="1">
      <c r="A7" s="299" t="s">
        <v>154</v>
      </c>
      <c r="B7" s="405" t="s">
        <v>1</v>
      </c>
      <c r="C7" s="399" t="s">
        <v>155</v>
      </c>
      <c r="D7" s="400"/>
      <c r="E7" s="400"/>
      <c r="F7" s="400"/>
      <c r="G7" s="401"/>
      <c r="H7" s="402" t="s">
        <v>156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4"/>
    </row>
    <row r="8" spans="1:27" ht="13.5" thickBot="1">
      <c r="A8" s="301"/>
      <c r="B8" s="406"/>
      <c r="C8" s="39">
        <v>2006</v>
      </c>
      <c r="D8" s="40">
        <v>2007</v>
      </c>
      <c r="E8" s="40">
        <v>2008</v>
      </c>
      <c r="F8" s="40">
        <v>2009</v>
      </c>
      <c r="G8" s="41">
        <v>2010</v>
      </c>
      <c r="H8" s="39">
        <v>2011</v>
      </c>
      <c r="I8" s="40">
        <v>2012</v>
      </c>
      <c r="J8" s="40">
        <v>2013</v>
      </c>
      <c r="K8" s="40">
        <v>2014</v>
      </c>
      <c r="L8" s="40">
        <v>2015</v>
      </c>
      <c r="M8" s="40">
        <v>2016</v>
      </c>
      <c r="N8" s="40">
        <v>2017</v>
      </c>
      <c r="O8" s="40">
        <v>2018</v>
      </c>
      <c r="P8" s="40">
        <v>2019</v>
      </c>
      <c r="Q8" s="40">
        <v>2020</v>
      </c>
      <c r="R8" s="40">
        <v>2021</v>
      </c>
      <c r="S8" s="40">
        <v>2022</v>
      </c>
      <c r="T8" s="40">
        <v>2023</v>
      </c>
      <c r="U8" s="40">
        <v>2024</v>
      </c>
      <c r="V8" s="40">
        <v>2025</v>
      </c>
      <c r="W8" s="40">
        <v>2026</v>
      </c>
      <c r="X8" s="40">
        <v>2027</v>
      </c>
      <c r="Y8" s="40">
        <v>2028</v>
      </c>
      <c r="Z8" s="40">
        <v>2029</v>
      </c>
      <c r="AA8" s="156">
        <v>2030</v>
      </c>
    </row>
    <row r="9" spans="1:27" ht="12.75">
      <c r="A9" s="158"/>
      <c r="B9" s="159">
        <v>10</v>
      </c>
      <c r="C9" s="160"/>
      <c r="D9" s="73">
        <v>259255</v>
      </c>
      <c r="E9" s="73">
        <v>474265</v>
      </c>
      <c r="F9" s="73">
        <v>599644</v>
      </c>
      <c r="G9" s="161">
        <v>313285</v>
      </c>
      <c r="H9" s="162">
        <v>22100</v>
      </c>
      <c r="I9" s="163">
        <v>25000</v>
      </c>
      <c r="J9" s="163">
        <v>26700</v>
      </c>
      <c r="K9" s="163">
        <v>25000</v>
      </c>
      <c r="L9" s="163">
        <v>28000</v>
      </c>
      <c r="M9" s="163">
        <v>28000</v>
      </c>
      <c r="N9" s="163">
        <v>28000</v>
      </c>
      <c r="O9" s="163"/>
      <c r="P9" s="16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5"/>
    </row>
    <row r="10" spans="1:27" ht="12.75">
      <c r="A10" s="166"/>
      <c r="B10" s="167">
        <v>600</v>
      </c>
      <c r="C10" s="168"/>
      <c r="D10" s="76">
        <v>734410</v>
      </c>
      <c r="E10" s="76">
        <v>709999</v>
      </c>
      <c r="F10" s="76">
        <v>677884</v>
      </c>
      <c r="G10" s="169">
        <v>520542</v>
      </c>
      <c r="H10" s="168">
        <v>349806</v>
      </c>
      <c r="I10" s="76">
        <v>359000</v>
      </c>
      <c r="J10" s="76">
        <v>310000</v>
      </c>
      <c r="K10" s="76">
        <v>390000</v>
      </c>
      <c r="L10" s="76">
        <v>400000</v>
      </c>
      <c r="M10" s="76">
        <v>400000</v>
      </c>
      <c r="N10" s="76">
        <v>300000</v>
      </c>
      <c r="O10" s="76"/>
      <c r="P10" s="76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</row>
    <row r="11" spans="1:27" ht="12.75">
      <c r="A11" s="166"/>
      <c r="B11" s="167">
        <v>700</v>
      </c>
      <c r="C11" s="168"/>
      <c r="D11" s="76">
        <v>107575</v>
      </c>
      <c r="E11" s="76">
        <v>49921</v>
      </c>
      <c r="F11" s="76">
        <v>58534</v>
      </c>
      <c r="G11" s="169">
        <v>147855</v>
      </c>
      <c r="H11" s="168">
        <v>112000</v>
      </c>
      <c r="I11" s="91">
        <v>180000</v>
      </c>
      <c r="J11" s="91">
        <v>190000</v>
      </c>
      <c r="K11" s="91">
        <v>200000</v>
      </c>
      <c r="L11" s="91">
        <v>260000</v>
      </c>
      <c r="M11" s="91">
        <v>357000</v>
      </c>
      <c r="N11" s="91">
        <v>247400</v>
      </c>
      <c r="O11" s="91"/>
      <c r="P11" s="91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</row>
    <row r="12" spans="1:27" ht="12.75">
      <c r="A12" s="166"/>
      <c r="B12" s="167">
        <v>710</v>
      </c>
      <c r="C12" s="168"/>
      <c r="D12" s="76">
        <v>28952</v>
      </c>
      <c r="E12" s="76">
        <v>6683</v>
      </c>
      <c r="F12" s="76">
        <v>14845</v>
      </c>
      <c r="G12" s="169">
        <v>13650</v>
      </c>
      <c r="H12" s="168">
        <v>25000</v>
      </c>
      <c r="I12" s="76">
        <v>25500</v>
      </c>
      <c r="J12" s="76">
        <v>15000</v>
      </c>
      <c r="K12" s="76">
        <v>19000</v>
      </c>
      <c r="L12" s="76">
        <v>22000</v>
      </c>
      <c r="M12" s="76">
        <v>25000</v>
      </c>
      <c r="N12" s="76">
        <v>25000</v>
      </c>
      <c r="O12" s="76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</row>
    <row r="13" spans="1:27" ht="12.75">
      <c r="A13" s="166"/>
      <c r="B13" s="167">
        <v>750</v>
      </c>
      <c r="C13" s="168"/>
      <c r="D13" s="76">
        <v>1218905</v>
      </c>
      <c r="E13" s="76">
        <v>1426369</v>
      </c>
      <c r="F13" s="76">
        <v>1468778</v>
      </c>
      <c r="G13" s="169">
        <v>1693902</v>
      </c>
      <c r="H13" s="168">
        <v>1612580</v>
      </c>
      <c r="I13" s="76">
        <v>1650100</v>
      </c>
      <c r="J13" s="76">
        <v>1674000</v>
      </c>
      <c r="K13" s="76">
        <v>1699000</v>
      </c>
      <c r="L13" s="76">
        <v>1720000</v>
      </c>
      <c r="M13" s="76">
        <v>1745000</v>
      </c>
      <c r="N13" s="76">
        <v>1800000</v>
      </c>
      <c r="O13" s="76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</row>
    <row r="14" spans="1:27" ht="12.75">
      <c r="A14" s="166"/>
      <c r="B14" s="167">
        <v>751</v>
      </c>
      <c r="C14" s="168"/>
      <c r="D14" s="76">
        <v>10335</v>
      </c>
      <c r="E14" s="76">
        <v>800</v>
      </c>
      <c r="F14" s="76">
        <v>9903</v>
      </c>
      <c r="G14" s="169">
        <v>42815</v>
      </c>
      <c r="H14" s="168">
        <v>800</v>
      </c>
      <c r="I14" s="76">
        <v>900</v>
      </c>
      <c r="J14" s="76">
        <v>900</v>
      </c>
      <c r="K14" s="76">
        <v>1000</v>
      </c>
      <c r="L14" s="76">
        <v>1000</v>
      </c>
      <c r="M14" s="76">
        <v>1000</v>
      </c>
      <c r="N14" s="76">
        <v>1000</v>
      </c>
      <c r="O14" s="76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1"/>
    </row>
    <row r="15" spans="1:27" ht="12.75">
      <c r="A15" s="166"/>
      <c r="B15" s="167">
        <v>754</v>
      </c>
      <c r="C15" s="168"/>
      <c r="D15" s="76">
        <v>91801</v>
      </c>
      <c r="E15" s="76">
        <v>49191</v>
      </c>
      <c r="F15" s="76">
        <v>80125</v>
      </c>
      <c r="G15" s="169">
        <v>84900</v>
      </c>
      <c r="H15" s="168">
        <v>92000</v>
      </c>
      <c r="I15" s="76">
        <v>93500</v>
      </c>
      <c r="J15" s="76">
        <v>94000</v>
      </c>
      <c r="K15" s="76">
        <v>95000</v>
      </c>
      <c r="L15" s="76">
        <v>98000</v>
      </c>
      <c r="M15" s="76">
        <v>100000</v>
      </c>
      <c r="N15" s="76">
        <v>120000</v>
      </c>
      <c r="O15" s="76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1"/>
    </row>
    <row r="16" spans="1:27" ht="12.75">
      <c r="A16" s="166"/>
      <c r="B16" s="167">
        <v>756</v>
      </c>
      <c r="C16" s="168"/>
      <c r="D16" s="76">
        <v>12969</v>
      </c>
      <c r="E16" s="76">
        <v>18054</v>
      </c>
      <c r="F16" s="76">
        <v>17950</v>
      </c>
      <c r="G16" s="169">
        <v>19000</v>
      </c>
      <c r="H16" s="168">
        <v>20000</v>
      </c>
      <c r="I16" s="76">
        <v>20500</v>
      </c>
      <c r="J16" s="76">
        <v>20000</v>
      </c>
      <c r="K16" s="76">
        <v>21000</v>
      </c>
      <c r="L16" s="76">
        <v>25000</v>
      </c>
      <c r="M16" s="76">
        <v>28000</v>
      </c>
      <c r="N16" s="76">
        <v>28000</v>
      </c>
      <c r="O16" s="76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1"/>
    </row>
    <row r="17" spans="1:27" ht="12.75">
      <c r="A17" s="166"/>
      <c r="B17" s="167">
        <v>757</v>
      </c>
      <c r="C17" s="168"/>
      <c r="D17" s="76">
        <v>35401</v>
      </c>
      <c r="E17" s="76">
        <v>39813</v>
      </c>
      <c r="F17" s="76">
        <v>23415</v>
      </c>
      <c r="G17" s="169">
        <v>30000</v>
      </c>
      <c r="H17" s="168">
        <v>110000</v>
      </c>
      <c r="I17" s="76">
        <v>92000</v>
      </c>
      <c r="J17" s="76">
        <v>78500</v>
      </c>
      <c r="K17" s="76">
        <v>65500</v>
      </c>
      <c r="L17" s="76">
        <v>51800</v>
      </c>
      <c r="M17" s="76">
        <v>28000</v>
      </c>
      <c r="N17" s="76">
        <v>10300</v>
      </c>
      <c r="O17" s="76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</row>
    <row r="18" spans="1:27" ht="12.75">
      <c r="A18" s="166"/>
      <c r="B18" s="167">
        <v>801</v>
      </c>
      <c r="C18" s="168"/>
      <c r="D18" s="76">
        <v>3308219</v>
      </c>
      <c r="E18" s="76">
        <v>3820614</v>
      </c>
      <c r="F18" s="76">
        <v>3846746</v>
      </c>
      <c r="G18" s="169">
        <v>4041905</v>
      </c>
      <c r="H18" s="168">
        <v>4284889</v>
      </c>
      <c r="I18" s="76">
        <v>4328500</v>
      </c>
      <c r="J18" s="76">
        <v>4393400</v>
      </c>
      <c r="K18" s="76">
        <v>4458800</v>
      </c>
      <c r="L18" s="76">
        <v>4580000</v>
      </c>
      <c r="M18" s="76">
        <v>4660000</v>
      </c>
      <c r="N18" s="76">
        <v>4900000</v>
      </c>
      <c r="O18" s="76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</row>
    <row r="19" spans="1:27" ht="12.75">
      <c r="A19" s="166"/>
      <c r="B19" s="167">
        <v>851</v>
      </c>
      <c r="C19" s="168"/>
      <c r="D19" s="76">
        <v>37200</v>
      </c>
      <c r="E19" s="76">
        <v>32346</v>
      </c>
      <c r="F19" s="76">
        <v>43473</v>
      </c>
      <c r="G19" s="169">
        <v>55848</v>
      </c>
      <c r="H19" s="168">
        <v>42500</v>
      </c>
      <c r="I19" s="76">
        <v>48000</v>
      </c>
      <c r="J19" s="76">
        <v>45000</v>
      </c>
      <c r="K19" s="76">
        <v>48000</v>
      </c>
      <c r="L19" s="76">
        <v>49000</v>
      </c>
      <c r="M19" s="76">
        <v>50000</v>
      </c>
      <c r="N19" s="76">
        <v>50000</v>
      </c>
      <c r="O19" s="76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1"/>
    </row>
    <row r="20" spans="1:27" ht="12.75">
      <c r="A20" s="166"/>
      <c r="B20" s="167">
        <v>852</v>
      </c>
      <c r="C20" s="168"/>
      <c r="D20" s="76">
        <v>2570551</v>
      </c>
      <c r="E20" s="76">
        <v>2585247</v>
      </c>
      <c r="F20" s="76">
        <v>2613125</v>
      </c>
      <c r="G20" s="169">
        <v>2758515</v>
      </c>
      <c r="H20" s="168">
        <v>2336443</v>
      </c>
      <c r="I20" s="76">
        <v>2371500</v>
      </c>
      <c r="J20" s="76">
        <v>2406500</v>
      </c>
      <c r="K20" s="76">
        <v>2442500</v>
      </c>
      <c r="L20" s="76">
        <v>2480000</v>
      </c>
      <c r="M20" s="76">
        <v>2540000</v>
      </c>
      <c r="N20" s="76">
        <v>2700000</v>
      </c>
      <c r="O20" s="76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</row>
    <row r="21" spans="1:27" ht="12.75">
      <c r="A21" s="166"/>
      <c r="B21" s="290">
        <v>853</v>
      </c>
      <c r="C21" s="290"/>
      <c r="D21" s="290">
        <v>0</v>
      </c>
      <c r="E21" s="76">
        <v>25640</v>
      </c>
      <c r="F21" s="76">
        <v>0</v>
      </c>
      <c r="G21" s="169">
        <v>0</v>
      </c>
      <c r="H21" s="168">
        <v>0</v>
      </c>
      <c r="I21" s="76">
        <v>0</v>
      </c>
      <c r="J21" s="76"/>
      <c r="K21" s="76"/>
      <c r="L21" s="76"/>
      <c r="M21" s="76"/>
      <c r="N21" s="76"/>
      <c r="O21" s="76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1"/>
    </row>
    <row r="22" spans="1:27" ht="12.75">
      <c r="A22" s="166"/>
      <c r="B22" s="167">
        <v>854</v>
      </c>
      <c r="C22" s="168"/>
      <c r="D22" s="76">
        <v>278907</v>
      </c>
      <c r="E22" s="76">
        <v>267330</v>
      </c>
      <c r="F22" s="76">
        <v>253811</v>
      </c>
      <c r="G22" s="169">
        <v>287496</v>
      </c>
      <c r="H22" s="168">
        <v>89437</v>
      </c>
      <c r="I22" s="76">
        <v>92000</v>
      </c>
      <c r="J22" s="76">
        <v>94000</v>
      </c>
      <c r="K22" s="76">
        <v>95000</v>
      </c>
      <c r="L22" s="76">
        <v>98000</v>
      </c>
      <c r="M22" s="76">
        <v>100000</v>
      </c>
      <c r="N22" s="76">
        <v>110000</v>
      </c>
      <c r="O22" s="76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</row>
    <row r="23" spans="1:27" ht="12.75">
      <c r="A23" s="166"/>
      <c r="B23" s="167">
        <v>900</v>
      </c>
      <c r="C23" s="168"/>
      <c r="D23" s="76">
        <v>98053</v>
      </c>
      <c r="E23" s="76">
        <v>135706</v>
      </c>
      <c r="F23" s="76">
        <v>119055</v>
      </c>
      <c r="G23" s="169">
        <v>120000</v>
      </c>
      <c r="H23" s="168">
        <v>152749</v>
      </c>
      <c r="I23" s="76">
        <v>156000</v>
      </c>
      <c r="J23" s="76">
        <v>150000</v>
      </c>
      <c r="K23" s="76">
        <v>130000</v>
      </c>
      <c r="L23" s="76">
        <v>180000</v>
      </c>
      <c r="M23" s="76">
        <v>200000</v>
      </c>
      <c r="N23" s="76">
        <v>180000</v>
      </c>
      <c r="O23" s="76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</row>
    <row r="24" spans="1:27" ht="12.75">
      <c r="A24" s="166"/>
      <c r="B24" s="167">
        <v>921</v>
      </c>
      <c r="C24" s="168"/>
      <c r="D24" s="76">
        <v>308987</v>
      </c>
      <c r="E24" s="76">
        <v>364760</v>
      </c>
      <c r="F24" s="76">
        <v>299469</v>
      </c>
      <c r="G24" s="169">
        <v>385801</v>
      </c>
      <c r="H24" s="168">
        <v>423416</v>
      </c>
      <c r="I24" s="76">
        <v>445000</v>
      </c>
      <c r="J24" s="76">
        <v>420000</v>
      </c>
      <c r="K24" s="76">
        <v>430000</v>
      </c>
      <c r="L24" s="76">
        <v>597200</v>
      </c>
      <c r="M24" s="76">
        <v>640000</v>
      </c>
      <c r="N24" s="76">
        <v>500000</v>
      </c>
      <c r="O24" s="76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</row>
    <row r="25" spans="1:27" ht="12.75">
      <c r="A25" s="166"/>
      <c r="B25" s="167">
        <v>926</v>
      </c>
      <c r="C25" s="168"/>
      <c r="D25" s="76">
        <v>138162</v>
      </c>
      <c r="E25" s="76">
        <v>61209</v>
      </c>
      <c r="F25" s="76">
        <v>93820</v>
      </c>
      <c r="G25" s="169">
        <v>109200</v>
      </c>
      <c r="H25" s="168">
        <v>119440</v>
      </c>
      <c r="I25" s="76">
        <v>120500</v>
      </c>
      <c r="J25" s="76">
        <v>122000</v>
      </c>
      <c r="K25" s="76">
        <v>130000</v>
      </c>
      <c r="L25" s="76">
        <v>150000</v>
      </c>
      <c r="M25" s="76">
        <v>160000</v>
      </c>
      <c r="N25" s="76">
        <v>180000</v>
      </c>
      <c r="O25" s="76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</row>
    <row r="26" spans="1:27" ht="12.75">
      <c r="A26" s="166"/>
      <c r="B26" s="167">
        <v>758</v>
      </c>
      <c r="C26" s="168"/>
      <c r="D26" s="76"/>
      <c r="E26" s="76"/>
      <c r="F26" s="76"/>
      <c r="G26" s="169"/>
      <c r="H26" s="168">
        <v>60000</v>
      </c>
      <c r="I26" s="76">
        <v>60000</v>
      </c>
      <c r="J26" s="76">
        <v>50000</v>
      </c>
      <c r="K26" s="76">
        <v>50000</v>
      </c>
      <c r="L26" s="76">
        <v>60000</v>
      </c>
      <c r="M26" s="76">
        <v>60000</v>
      </c>
      <c r="N26" s="76">
        <v>60000</v>
      </c>
      <c r="O26" s="76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</row>
    <row r="27" spans="1:27" ht="12.75">
      <c r="A27" s="166"/>
      <c r="B27" s="167"/>
      <c r="C27" s="168"/>
      <c r="D27" s="76"/>
      <c r="E27" s="76"/>
      <c r="F27" s="76"/>
      <c r="G27" s="169"/>
      <c r="H27" s="168"/>
      <c r="I27" s="76"/>
      <c r="J27" s="76"/>
      <c r="K27" s="76"/>
      <c r="L27" s="76"/>
      <c r="M27" s="76"/>
      <c r="N27" s="76"/>
      <c r="O27" s="76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</row>
    <row r="28" spans="1:27" ht="13.5" thickBot="1">
      <c r="A28" s="172"/>
      <c r="B28" s="173"/>
      <c r="C28" s="174"/>
      <c r="D28" s="175"/>
      <c r="E28" s="175"/>
      <c r="F28" s="175"/>
      <c r="G28" s="176"/>
      <c r="H28" s="174"/>
      <c r="I28" s="175"/>
      <c r="J28" s="175"/>
      <c r="K28" s="175"/>
      <c r="L28" s="175"/>
      <c r="M28" s="175"/>
      <c r="N28" s="175"/>
      <c r="O28" s="175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</row>
    <row r="29" spans="1:27" ht="13.5" thickBot="1">
      <c r="A29" s="150"/>
      <c r="B29" s="151" t="s">
        <v>161</v>
      </c>
      <c r="C29" s="152">
        <f aca="true" t="shared" si="0" ref="C29:I29">SUM(C9:C28)</f>
        <v>0</v>
      </c>
      <c r="D29" s="153">
        <f t="shared" si="0"/>
        <v>9239682</v>
      </c>
      <c r="E29" s="153">
        <f t="shared" si="0"/>
        <v>10067947</v>
      </c>
      <c r="F29" s="153">
        <f t="shared" si="0"/>
        <v>10220577</v>
      </c>
      <c r="G29" s="154">
        <f t="shared" si="0"/>
        <v>10624714</v>
      </c>
      <c r="H29" s="152">
        <f t="shared" si="0"/>
        <v>9853160</v>
      </c>
      <c r="I29" s="153">
        <f t="shared" si="0"/>
        <v>10068000</v>
      </c>
      <c r="J29" s="153">
        <f aca="true" t="shared" si="1" ref="J29:Y29">SUM(J9:J28)</f>
        <v>10090000</v>
      </c>
      <c r="K29" s="153">
        <f t="shared" si="1"/>
        <v>10299800</v>
      </c>
      <c r="L29" s="153">
        <f t="shared" si="1"/>
        <v>10800000</v>
      </c>
      <c r="M29" s="153">
        <f t="shared" si="1"/>
        <v>11122000</v>
      </c>
      <c r="N29" s="153">
        <f t="shared" si="1"/>
        <v>11239700</v>
      </c>
      <c r="O29" s="153">
        <f t="shared" si="1"/>
        <v>0</v>
      </c>
      <c r="P29" s="153">
        <f t="shared" si="1"/>
        <v>0</v>
      </c>
      <c r="Q29" s="153">
        <f t="shared" si="1"/>
        <v>0</v>
      </c>
      <c r="R29" s="153">
        <f t="shared" si="1"/>
        <v>0</v>
      </c>
      <c r="S29" s="153">
        <f t="shared" si="1"/>
        <v>0</v>
      </c>
      <c r="T29" s="153">
        <f t="shared" si="1"/>
        <v>0</v>
      </c>
      <c r="U29" s="153">
        <f t="shared" si="1"/>
        <v>0</v>
      </c>
      <c r="V29" s="153">
        <f t="shared" si="1"/>
        <v>0</v>
      </c>
      <c r="W29" s="153">
        <f t="shared" si="1"/>
        <v>0</v>
      </c>
      <c r="X29" s="153">
        <f t="shared" si="1"/>
        <v>0</v>
      </c>
      <c r="Y29" s="153">
        <f t="shared" si="1"/>
        <v>0</v>
      </c>
      <c r="Z29" s="153">
        <f>SUM(Z9:Z28)</f>
        <v>0</v>
      </c>
      <c r="AA29" s="155">
        <f>SUM(AA9:AA28)</f>
        <v>0</v>
      </c>
    </row>
    <row r="30" ht="13.5" thickTop="1"/>
  </sheetData>
  <sheetProtection password="CA53" sheet="1" objects="1" scenarios="1"/>
  <mergeCells count="4">
    <mergeCell ref="A7:A8"/>
    <mergeCell ref="B7:B8"/>
    <mergeCell ref="C7:G7"/>
    <mergeCell ref="H7:AA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1"/>
  <sheetViews>
    <sheetView zoomScale="130" zoomScaleNormal="130" zoomScalePageLayoutView="0" workbookViewId="0" topLeftCell="A1">
      <pane xSplit="2" ySplit="9" topLeftCell="C2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27" sqref="H27"/>
    </sheetView>
  </sheetViews>
  <sheetFormatPr defaultColWidth="9.140625" defaultRowHeight="12.75"/>
  <cols>
    <col min="1" max="1" width="4.28125" style="0" customWidth="1"/>
    <col min="2" max="2" width="31.00390625" style="0" customWidth="1"/>
    <col min="3" max="3" width="12.421875" style="0" customWidth="1"/>
    <col min="4" max="4" width="11.7109375" style="0" customWidth="1"/>
    <col min="5" max="5" width="12.421875" style="0" customWidth="1"/>
    <col min="6" max="6" width="12.140625" style="0" customWidth="1"/>
    <col min="7" max="7" width="11.28125" style="0" customWidth="1"/>
    <col min="8" max="8" width="10.8515625" style="0" customWidth="1"/>
    <col min="9" max="9" width="11.28125" style="0" customWidth="1"/>
    <col min="10" max="10" width="12.140625" style="0" customWidth="1"/>
    <col min="11" max="11" width="11.140625" style="0" customWidth="1"/>
    <col min="12" max="16" width="10.57421875" style="0" bestFit="1" customWidth="1"/>
    <col min="17" max="17" width="10.00390625" style="0" customWidth="1"/>
    <col min="18" max="22" width="10.57421875" style="0" customWidth="1"/>
  </cols>
  <sheetData>
    <row r="1" spans="2:22" ht="12.75">
      <c r="B1" s="129" t="s">
        <v>25</v>
      </c>
      <c r="C1" s="130" t="str">
        <f>IF(C33+C15&gt;C11+C26,"Przekroczone","Prawidłowo")</f>
        <v>Prawidłowo</v>
      </c>
      <c r="D1" s="130" t="str">
        <f aca="true" t="shared" si="0" ref="D1:K1">IF(D33+D15&gt;D11+D25,"Przekroczone","Prawidłowo")</f>
        <v>Prawidłowo</v>
      </c>
      <c r="E1" s="130" t="str">
        <f t="shared" si="0"/>
        <v>Prawidłowo</v>
      </c>
      <c r="F1" s="130" t="str">
        <f t="shared" si="0"/>
        <v>Prawidłowo</v>
      </c>
      <c r="G1" s="130" t="str">
        <f t="shared" si="0"/>
        <v>Prawidłowo</v>
      </c>
      <c r="H1" s="130" t="str">
        <f t="shared" si="0"/>
        <v>Prawidłowo</v>
      </c>
      <c r="I1" s="130" t="str">
        <f t="shared" si="0"/>
        <v>Prawidłowo</v>
      </c>
      <c r="J1" s="130" t="str">
        <f t="shared" si="0"/>
        <v>Prawidłowo</v>
      </c>
      <c r="K1" s="130" t="str">
        <f t="shared" si="0"/>
        <v>Prawidłowo</v>
      </c>
      <c r="L1" s="130" t="str">
        <f aca="true" t="shared" si="1" ref="L1:V1">IF(L33+L15&gt;L11+L25,"Przekroczone","Prawidłowo")</f>
        <v>Prawidłowo</v>
      </c>
      <c r="M1" s="130" t="str">
        <f t="shared" si="1"/>
        <v>Prawidłowo</v>
      </c>
      <c r="N1" s="130" t="str">
        <f t="shared" si="1"/>
        <v>Prawidłowo</v>
      </c>
      <c r="O1" s="130" t="str">
        <f t="shared" si="1"/>
        <v>Prawidłowo</v>
      </c>
      <c r="P1" s="130" t="str">
        <f t="shared" si="1"/>
        <v>Prawidłowo</v>
      </c>
      <c r="Q1" s="130" t="str">
        <f t="shared" si="1"/>
        <v>Prawidłowo</v>
      </c>
      <c r="R1" s="130" t="str">
        <f t="shared" si="1"/>
        <v>Prawidłowo</v>
      </c>
      <c r="S1" s="130" t="str">
        <f t="shared" si="1"/>
        <v>Prawidłowo</v>
      </c>
      <c r="T1" s="130" t="str">
        <f t="shared" si="1"/>
        <v>Prawidłowo</v>
      </c>
      <c r="U1" s="130" t="str">
        <f t="shared" si="1"/>
        <v>Prawidłowo</v>
      </c>
      <c r="V1" s="130" t="str">
        <f t="shared" si="1"/>
        <v>Prawidłowo</v>
      </c>
    </row>
    <row r="2" spans="2:22" ht="12.75">
      <c r="B2" s="129" t="s">
        <v>121</v>
      </c>
      <c r="C2" s="131" t="str">
        <f>IF((C10-C15-C33-C37)&lt;=0,IF(-(C10-C15-C33-C37)+C30-C33&gt;=C39,"Prawidłowo","Nieprawidłowo"),IF(C28-C33&gt;=C39,"Prawidłowo","Nieprawidłowo"))</f>
        <v>Prawidłowo</v>
      </c>
      <c r="D2" s="131" t="str">
        <f aca="true" t="shared" si="2" ref="D2:K2">IF((D10-D15-D33-D37)&lt;=0,IF(-(D10-D15-D33-D37)+D30-D33&gt;=D39,"Prawidłowo","Nieprawidłowo"),IF(D28-D33&gt;=D39,"Prawidłowo","Nieprawidłowo"))</f>
        <v>Prawidłowo</v>
      </c>
      <c r="E2" s="131" t="str">
        <f t="shared" si="2"/>
        <v>Prawidłowo</v>
      </c>
      <c r="F2" s="131" t="str">
        <f t="shared" si="2"/>
        <v>Prawidłowo</v>
      </c>
      <c r="G2" s="131" t="str">
        <f t="shared" si="2"/>
        <v>Prawidłowo</v>
      </c>
      <c r="H2" s="131" t="str">
        <f t="shared" si="2"/>
        <v>Prawidłowo</v>
      </c>
      <c r="I2" s="131" t="str">
        <f t="shared" si="2"/>
        <v>Prawidłowo</v>
      </c>
      <c r="J2" s="131" t="str">
        <f t="shared" si="2"/>
        <v>Prawidłowo</v>
      </c>
      <c r="K2" s="131" t="str">
        <f t="shared" si="2"/>
        <v>Prawidłowo</v>
      </c>
      <c r="L2" s="131" t="str">
        <f aca="true" t="shared" si="3" ref="L2:V2">IF((L10-L15-L33-L37)&lt;=0,IF(-(L10-L15-L33-L37)+L30-L33&gt;=L39,"Prawidłowo","Nieprawidłowo"),IF(L28-L33&gt;=L39,"Prawidłowo","Nieprawidłowo"))</f>
        <v>Prawidłowo</v>
      </c>
      <c r="M2" s="131" t="str">
        <f t="shared" si="3"/>
        <v>Prawidłowo</v>
      </c>
      <c r="N2" s="131" t="str">
        <f t="shared" si="3"/>
        <v>Prawidłowo</v>
      </c>
      <c r="O2" s="131" t="str">
        <f t="shared" si="3"/>
        <v>Prawidłowo</v>
      </c>
      <c r="P2" s="131" t="str">
        <f t="shared" si="3"/>
        <v>Prawidłowo</v>
      </c>
      <c r="Q2" s="131" t="str">
        <f t="shared" si="3"/>
        <v>Prawidłowo</v>
      </c>
      <c r="R2" s="131" t="str">
        <f t="shared" si="3"/>
        <v>Prawidłowo</v>
      </c>
      <c r="S2" s="131" t="str">
        <f t="shared" si="3"/>
        <v>Prawidłowo</v>
      </c>
      <c r="T2" s="131" t="str">
        <f t="shared" si="3"/>
        <v>Prawidłowo</v>
      </c>
      <c r="U2" s="131" t="str">
        <f t="shared" si="3"/>
        <v>Prawidłowo</v>
      </c>
      <c r="V2" s="131" t="str">
        <f t="shared" si="3"/>
        <v>Prawidłowo</v>
      </c>
    </row>
    <row r="3" spans="2:22" ht="22.5">
      <c r="B3" s="132" t="s">
        <v>22</v>
      </c>
      <c r="C3" s="134" t="str">
        <f>IF((C31+C33+C21+C46-C22)/C10*100&lt;15,"Prawidłowo   ","Nieprawidłowo  ")</f>
        <v>Nieprawidłowo  </v>
      </c>
      <c r="D3" s="134" t="str">
        <f>IF((D31+D33+D21+D46-D22)/D10*100&lt;15,"Prawidłowo   ","Nieprawidłowo  ")</f>
        <v>Prawidłowo   </v>
      </c>
      <c r="E3" s="134" t="str">
        <f>IF((E31+E33+E21+E46-E22)/E10*100&lt;15,"Prawidłowo   ","Nieprawidłowo  ")</f>
        <v>Prawidłowo   </v>
      </c>
      <c r="F3" s="134" t="str">
        <f>IF((F31+F33+F21+F46-F22)/F10*100&lt;=F48,"Prawidłowo   ","Nieprawidłowo  ")</f>
        <v>Prawidłowo   </v>
      </c>
      <c r="G3" s="134" t="str">
        <f aca="true" t="shared" si="4" ref="G3:V3">IF((G31+G33+G21+G46-G22)/G10*100&lt;=G48,"Prawidłowo   ","Nieprawidłowo  ")</f>
        <v>Prawidłowo   </v>
      </c>
      <c r="H3" s="134" t="str">
        <f t="shared" si="4"/>
        <v>Prawidłowo   </v>
      </c>
      <c r="I3" s="134" t="str">
        <f t="shared" si="4"/>
        <v>Prawidłowo   </v>
      </c>
      <c r="J3" s="134" t="e">
        <f t="shared" si="4"/>
        <v>#DIV/0!</v>
      </c>
      <c r="K3" s="134" t="e">
        <f t="shared" si="4"/>
        <v>#DIV/0!</v>
      </c>
      <c r="L3" s="134" t="e">
        <f t="shared" si="4"/>
        <v>#DIV/0!</v>
      </c>
      <c r="M3" s="134" t="e">
        <f t="shared" si="4"/>
        <v>#DIV/0!</v>
      </c>
      <c r="N3" s="134" t="e">
        <f t="shared" si="4"/>
        <v>#DIV/0!</v>
      </c>
      <c r="O3" s="134" t="e">
        <f t="shared" si="4"/>
        <v>#DIV/0!</v>
      </c>
      <c r="P3" s="134" t="e">
        <f t="shared" si="4"/>
        <v>#DIV/0!</v>
      </c>
      <c r="Q3" s="134" t="e">
        <f t="shared" si="4"/>
        <v>#DIV/0!</v>
      </c>
      <c r="R3" s="134" t="e">
        <f t="shared" si="4"/>
        <v>#DIV/0!</v>
      </c>
      <c r="S3" s="134" t="e">
        <f t="shared" si="4"/>
        <v>#DIV/0!</v>
      </c>
      <c r="T3" s="134" t="e">
        <f t="shared" si="4"/>
        <v>#DIV/0!</v>
      </c>
      <c r="U3" s="134" t="e">
        <f t="shared" si="4"/>
        <v>#DIV/0!</v>
      </c>
      <c r="V3" s="134" t="e">
        <f t="shared" si="4"/>
        <v>#DIV/0!</v>
      </c>
    </row>
    <row r="4" spans="2:22" ht="22.5">
      <c r="B4" s="132" t="s">
        <v>133</v>
      </c>
      <c r="C4" s="133" t="str">
        <f>C10-C15-C33-C37&amp;"      /      "&amp;Wyliczenia!F12</f>
        <v>1526837      /      -2050000</v>
      </c>
      <c r="D4" s="133" t="str">
        <f>D10-D15-D33-D37&amp;"      /      "&amp;Wyliczenia!G12</f>
        <v>367000      /      -1683000</v>
      </c>
      <c r="E4" s="133" t="str">
        <f>E10-E15-E33-E37&amp;"      /      "&amp;Wyliczenia!H12</f>
        <v>319000      /      -1364000</v>
      </c>
      <c r="F4" s="133" t="str">
        <f>F10-F15-F33-F37&amp;"      /      "&amp;Wyliczenia!I12</f>
        <v>314200      /      -1049800</v>
      </c>
      <c r="G4" s="133" t="str">
        <f>G10-G15-G33-G37&amp;"      /      "&amp;Wyliczenia!J12</f>
        <v>620200      /      -429600</v>
      </c>
      <c r="H4" s="133" t="str">
        <f>H10-H15-H33-H37&amp;"      /      "&amp;Wyliczenia!K12</f>
        <v>228000      /      -201600</v>
      </c>
      <c r="I4" s="133" t="str">
        <f>I10-I15-I33-I37&amp;"      /      "&amp;Wyliczenia!L12</f>
        <v>260300      /      58700</v>
      </c>
      <c r="J4" s="133" t="str">
        <f>J10-J15-J33-J37&amp;"      /      "&amp;Wyliczenia!M12</f>
        <v>0      /      58700</v>
      </c>
      <c r="K4" s="133" t="str">
        <f>K10-K15-K33-K37&amp;"      /      "&amp;Wyliczenia!N12</f>
        <v>0      /      58700</v>
      </c>
      <c r="L4" s="133" t="str">
        <f>L10-L15-L33-L37&amp;"      /      "&amp;Wyliczenia!O12</f>
        <v>0      /      58700</v>
      </c>
      <c r="M4" s="133" t="str">
        <f>M10-M15-M33-M37&amp;"      /      "&amp;Wyliczenia!P12</f>
        <v>0      /      58700</v>
      </c>
      <c r="N4" s="133" t="str">
        <f>N10-N15-N33-N37&amp;"      /      "&amp;Wyliczenia!Q12</f>
        <v>0      /      58700</v>
      </c>
      <c r="O4" s="133" t="str">
        <f>O10-O15-O33-O37&amp;"      /      "&amp;Wyliczenia!R12</f>
        <v>0      /      58700</v>
      </c>
      <c r="P4" s="133" t="str">
        <f>P10-P15-P33-P37&amp;"      /      "&amp;Wyliczenia!S12</f>
        <v>0      /      58700</v>
      </c>
      <c r="Q4" s="133" t="str">
        <f>Q10-Q15-Q33-Q37&amp;"      /      "&amp;Wyliczenia!T12</f>
        <v>0      /      58700</v>
      </c>
      <c r="R4" s="133" t="str">
        <f>R10-R15-R33-R37&amp;"      /      "&amp;Wyliczenia!U12</f>
        <v>0      /      58700</v>
      </c>
      <c r="S4" s="133" t="str">
        <f>S10-S15-S33-S37&amp;"      /      "&amp;Wyliczenia!V12</f>
        <v>0      /      58700</v>
      </c>
      <c r="T4" s="133" t="str">
        <f>T10-T15-T33-T37&amp;"      /      "&amp;Wyliczenia!W12</f>
        <v>0      /      58700</v>
      </c>
      <c r="U4" s="133" t="str">
        <f>U10-U15-U33-U37&amp;"      /      "&amp;Wyliczenia!X12</f>
        <v>0      /      58700</v>
      </c>
      <c r="V4" s="133" t="str">
        <f>V10-V15-V33-V37&amp;"      /      "&amp;Wyliczenia!Y12</f>
        <v>0      /      </v>
      </c>
    </row>
    <row r="5" spans="2:22" ht="22.5">
      <c r="B5" s="132" t="s">
        <v>112</v>
      </c>
      <c r="C5" s="134" t="str">
        <f>IF((C43-C45)/C10&gt;=0.6,"Nieprawidłowo    "&amp;ROUND((C43-C45)/C10*100,2),"Prawidłowo    "&amp;ROUND((C43-C45)/C10*100,2))</f>
        <v>Prawidłowo    15,7</v>
      </c>
      <c r="D5" s="134" t="str">
        <f>IF((D43-D45)/D10&gt;=0.6,"Nieprawidłowo    "&amp;ROUND((D43-D45)/D10*100,2),"Prawidłowo    "&amp;ROUND((D43-D45)/D10*100,2))</f>
        <v>Prawidłowo    13,55</v>
      </c>
      <c r="E5" s="134" t="str">
        <f>IF((E43-E45)/E10&gt;=0.6,"Nieprawidłowo    "&amp;ROUND((E43-E45)/E10*100,2),"Prawidłowo    "&amp;ROUND((E43-E45)/E10*100,2))</f>
        <v>Prawidłowo    11,71</v>
      </c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</row>
    <row r="6" spans="2:22" ht="12.75">
      <c r="B6" s="135" t="s">
        <v>132</v>
      </c>
      <c r="C6" s="137">
        <f aca="true" t="shared" si="5" ref="C6:K6">C40</f>
        <v>0</v>
      </c>
      <c r="D6" s="137">
        <f t="shared" si="5"/>
        <v>92000</v>
      </c>
      <c r="E6" s="137">
        <f t="shared" si="5"/>
        <v>136000</v>
      </c>
      <c r="F6" s="137">
        <f t="shared" si="5"/>
        <v>89037</v>
      </c>
      <c r="G6" s="137">
        <f t="shared" si="5"/>
        <v>200400</v>
      </c>
      <c r="H6" s="137">
        <f t="shared" si="5"/>
        <v>28400</v>
      </c>
      <c r="I6" s="137">
        <f t="shared" si="5"/>
        <v>38700</v>
      </c>
      <c r="J6" s="137">
        <f t="shared" si="5"/>
        <v>0</v>
      </c>
      <c r="K6" s="137">
        <f t="shared" si="5"/>
        <v>0</v>
      </c>
      <c r="L6" s="137">
        <f aca="true" t="shared" si="6" ref="L6:V6">L40</f>
        <v>0</v>
      </c>
      <c r="M6" s="137">
        <f t="shared" si="6"/>
        <v>0</v>
      </c>
      <c r="N6" s="137">
        <f t="shared" si="6"/>
        <v>0</v>
      </c>
      <c r="O6" s="137">
        <f t="shared" si="6"/>
        <v>0</v>
      </c>
      <c r="P6" s="137">
        <f t="shared" si="6"/>
        <v>0</v>
      </c>
      <c r="Q6" s="137">
        <f t="shared" si="6"/>
        <v>0</v>
      </c>
      <c r="R6" s="137">
        <f t="shared" si="6"/>
        <v>0</v>
      </c>
      <c r="S6" s="137">
        <f t="shared" si="6"/>
        <v>0</v>
      </c>
      <c r="T6" s="137">
        <f t="shared" si="6"/>
        <v>0</v>
      </c>
      <c r="U6" s="137">
        <f t="shared" si="6"/>
        <v>0</v>
      </c>
      <c r="V6" s="137">
        <f t="shared" si="6"/>
        <v>0</v>
      </c>
    </row>
    <row r="7" spans="2:3" ht="12.75">
      <c r="B7" s="135" t="s">
        <v>131</v>
      </c>
      <c r="C7" s="135" t="str">
        <f>IF(V43&lt;&gt;0,"Nie rozliczono    "&amp;V43&amp;" zł","Rozliczono")</f>
        <v>Rozliczono</v>
      </c>
    </row>
    <row r="8" spans="1:22" ht="12.75">
      <c r="A8" s="407" t="s">
        <v>0</v>
      </c>
      <c r="B8" s="407" t="s">
        <v>1</v>
      </c>
      <c r="C8" s="407" t="s">
        <v>24</v>
      </c>
      <c r="D8" s="407"/>
      <c r="E8" s="407"/>
      <c r="F8" s="407"/>
      <c r="G8" s="407"/>
      <c r="H8" s="407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ht="12.75">
      <c r="A9" s="408"/>
      <c r="B9" s="408"/>
      <c r="C9" s="86">
        <v>2011</v>
      </c>
      <c r="D9" s="86">
        <v>2012</v>
      </c>
      <c r="E9" s="86">
        <v>2013</v>
      </c>
      <c r="F9" s="86">
        <v>2014</v>
      </c>
      <c r="G9" s="87">
        <v>2015</v>
      </c>
      <c r="H9" s="87">
        <v>2016</v>
      </c>
      <c r="I9" s="88">
        <v>2017</v>
      </c>
      <c r="J9" s="88">
        <v>2018</v>
      </c>
      <c r="K9" s="88">
        <v>2019</v>
      </c>
      <c r="L9" s="88">
        <v>2020</v>
      </c>
      <c r="M9" s="88">
        <v>2021</v>
      </c>
      <c r="N9" s="88">
        <v>2022</v>
      </c>
      <c r="O9" s="88">
        <v>2023</v>
      </c>
      <c r="P9" s="88">
        <v>2024</v>
      </c>
      <c r="Q9" s="88">
        <v>2025</v>
      </c>
      <c r="R9" s="88">
        <v>2026</v>
      </c>
      <c r="S9" s="88">
        <v>2027</v>
      </c>
      <c r="T9" s="88">
        <v>2028</v>
      </c>
      <c r="U9" s="88">
        <v>2029</v>
      </c>
      <c r="V9" s="88">
        <v>2030</v>
      </c>
    </row>
    <row r="10" spans="1:22" ht="12.75">
      <c r="A10" s="88">
        <v>1</v>
      </c>
      <c r="B10" s="89" t="s">
        <v>2</v>
      </c>
      <c r="C10" s="90">
        <f>C11+C13</f>
        <v>13057566</v>
      </c>
      <c r="D10" s="90">
        <f aca="true" t="shared" si="7" ref="D10:K10">D11+D13</f>
        <v>13100000</v>
      </c>
      <c r="E10" s="90">
        <f t="shared" si="7"/>
        <v>12809000</v>
      </c>
      <c r="F10" s="90">
        <f t="shared" si="7"/>
        <v>12714000</v>
      </c>
      <c r="G10" s="90">
        <f t="shared" si="7"/>
        <v>12220000</v>
      </c>
      <c r="H10" s="90">
        <f t="shared" si="7"/>
        <v>12350000</v>
      </c>
      <c r="I10" s="90">
        <f t="shared" si="7"/>
        <v>12500000</v>
      </c>
      <c r="J10" s="90">
        <f t="shared" si="7"/>
        <v>0</v>
      </c>
      <c r="K10" s="90">
        <f t="shared" si="7"/>
        <v>0</v>
      </c>
      <c r="L10" s="90">
        <f aca="true" t="shared" si="8" ref="L10:V10">L11+L13</f>
        <v>0</v>
      </c>
      <c r="M10" s="90">
        <f t="shared" si="8"/>
        <v>0</v>
      </c>
      <c r="N10" s="90">
        <f t="shared" si="8"/>
        <v>0</v>
      </c>
      <c r="O10" s="90">
        <f t="shared" si="8"/>
        <v>0</v>
      </c>
      <c r="P10" s="90">
        <f t="shared" si="8"/>
        <v>0</v>
      </c>
      <c r="Q10" s="90">
        <f t="shared" si="8"/>
        <v>0</v>
      </c>
      <c r="R10" s="90">
        <f t="shared" si="8"/>
        <v>0</v>
      </c>
      <c r="S10" s="90">
        <f t="shared" si="8"/>
        <v>0</v>
      </c>
      <c r="T10" s="90">
        <f t="shared" si="8"/>
        <v>0</v>
      </c>
      <c r="U10" s="90">
        <f t="shared" si="8"/>
        <v>0</v>
      </c>
      <c r="V10" s="90">
        <f t="shared" si="8"/>
        <v>0</v>
      </c>
    </row>
    <row r="11" spans="1:22" ht="12.75">
      <c r="A11" s="88" t="s">
        <v>3</v>
      </c>
      <c r="B11" s="89" t="s">
        <v>4</v>
      </c>
      <c r="C11" s="91">
        <v>10032111</v>
      </c>
      <c r="D11" s="91">
        <v>10600000</v>
      </c>
      <c r="E11" s="91">
        <v>10759000</v>
      </c>
      <c r="F11" s="91">
        <v>10744000</v>
      </c>
      <c r="G11" s="91">
        <v>10920000</v>
      </c>
      <c r="H11" s="91">
        <v>11020000</v>
      </c>
      <c r="I11" s="91">
        <v>11305000</v>
      </c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</row>
    <row r="12" spans="1:22" ht="12.75">
      <c r="A12" s="88"/>
      <c r="B12" s="89" t="s">
        <v>157</v>
      </c>
      <c r="C12" s="157">
        <f>'Analiza dochodów bieżących'!H29</f>
        <v>10032111</v>
      </c>
      <c r="D12" s="157">
        <f>'Analiza dochodów bieżących'!I29</f>
        <v>10600000</v>
      </c>
      <c r="E12" s="157">
        <f>'Analiza dochodów bieżących'!J29</f>
        <v>10759000</v>
      </c>
      <c r="F12" s="157">
        <f>'Analiza dochodów bieżących'!K29</f>
        <v>10744000</v>
      </c>
      <c r="G12" s="157">
        <f>'Analiza dochodów bieżących'!L29</f>
        <v>10920000</v>
      </c>
      <c r="H12" s="157">
        <f>'Analiza dochodów bieżących'!M29</f>
        <v>11020000</v>
      </c>
      <c r="I12" s="157">
        <f>'Analiza dochodów bieżących'!N29</f>
        <v>11305000</v>
      </c>
      <c r="J12" s="157">
        <f>'Analiza dochodów bieżących'!O29</f>
        <v>0</v>
      </c>
      <c r="K12" s="157">
        <f>'Analiza dochodów bieżących'!P29</f>
        <v>0</v>
      </c>
      <c r="L12" s="157">
        <f>'Analiza dochodów bieżących'!Q29</f>
        <v>0</v>
      </c>
      <c r="M12" s="157">
        <f>'Analiza dochodów bieżących'!R29</f>
        <v>0</v>
      </c>
      <c r="N12" s="157">
        <f>'Analiza dochodów bieżących'!S29</f>
        <v>0</v>
      </c>
      <c r="O12" s="157">
        <f>'Analiza dochodów bieżących'!T29</f>
        <v>0</v>
      </c>
      <c r="P12" s="157">
        <f>'Analiza dochodów bieżących'!U29</f>
        <v>0</v>
      </c>
      <c r="Q12" s="157">
        <f>'Analiza dochodów bieżących'!V29</f>
        <v>0</v>
      </c>
      <c r="R12" s="157">
        <f>'Analiza dochodów bieżących'!W29</f>
        <v>0</v>
      </c>
      <c r="S12" s="157">
        <f>'Analiza dochodów bieżących'!X29</f>
        <v>0</v>
      </c>
      <c r="T12" s="157">
        <f>'Analiza dochodów bieżących'!Y29</f>
        <v>0</v>
      </c>
      <c r="U12" s="157">
        <f>'Analiza dochodów bieżących'!Z29</f>
        <v>0</v>
      </c>
      <c r="V12" s="157">
        <f>'Analiza dochodów bieżących'!AA29</f>
        <v>0</v>
      </c>
    </row>
    <row r="13" spans="1:22" ht="12.75">
      <c r="A13" s="88" t="s">
        <v>5</v>
      </c>
      <c r="B13" s="89" t="s">
        <v>23</v>
      </c>
      <c r="C13" s="91">
        <v>3025455</v>
      </c>
      <c r="D13" s="91">
        <v>2500000</v>
      </c>
      <c r="E13" s="91">
        <v>2050000</v>
      </c>
      <c r="F13" s="91">
        <v>1970000</v>
      </c>
      <c r="G13" s="91">
        <v>1300000</v>
      </c>
      <c r="H13" s="91">
        <v>1330000</v>
      </c>
      <c r="I13" s="91">
        <v>1195000</v>
      </c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</row>
    <row r="14" spans="1:22" ht="12.75">
      <c r="A14" s="88"/>
      <c r="B14" s="89" t="s">
        <v>68</v>
      </c>
      <c r="C14" s="91">
        <v>200000</v>
      </c>
      <c r="D14" s="91">
        <v>240000</v>
      </c>
      <c r="E14" s="91">
        <v>200000</v>
      </c>
      <c r="F14" s="91">
        <v>200000</v>
      </c>
      <c r="G14" s="91">
        <v>250000</v>
      </c>
      <c r="H14" s="91">
        <v>230000</v>
      </c>
      <c r="I14" s="91">
        <v>195000</v>
      </c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</row>
    <row r="15" spans="1:22" ht="22.5">
      <c r="A15" s="84">
        <v>2</v>
      </c>
      <c r="B15" s="92" t="s">
        <v>171</v>
      </c>
      <c r="C15" s="93">
        <v>9743160</v>
      </c>
      <c r="D15" s="93">
        <v>9976000</v>
      </c>
      <c r="E15" s="93">
        <v>10011500</v>
      </c>
      <c r="F15" s="93">
        <v>10234300</v>
      </c>
      <c r="G15" s="93">
        <v>10748000</v>
      </c>
      <c r="H15" s="93">
        <v>11094000</v>
      </c>
      <c r="I15" s="93">
        <v>11229400</v>
      </c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</row>
    <row r="16" spans="1:22" ht="22.5">
      <c r="A16" s="84"/>
      <c r="B16" s="92" t="s">
        <v>162</v>
      </c>
      <c r="C16" s="127">
        <f>C17+C18+C19-C20+C22+C23</f>
        <v>15656686.4</v>
      </c>
      <c r="D16" s="127">
        <f aca="true" t="shared" si="9" ref="D16:V16">D17+D18+D19-D20+D22+D23</f>
        <v>15955491.4</v>
      </c>
      <c r="E16" s="127">
        <f t="shared" si="9"/>
        <v>16050478.6</v>
      </c>
      <c r="F16" s="127">
        <f t="shared" si="9"/>
        <v>16298434</v>
      </c>
      <c r="G16" s="127">
        <f t="shared" si="9"/>
        <v>16888526</v>
      </c>
      <c r="H16" s="127">
        <f t="shared" si="9"/>
        <v>17301766</v>
      </c>
      <c r="I16" s="127">
        <f t="shared" si="9"/>
        <v>18040569</v>
      </c>
      <c r="J16" s="127">
        <f t="shared" si="9"/>
        <v>0</v>
      </c>
      <c r="K16" s="127">
        <f t="shared" si="9"/>
        <v>0</v>
      </c>
      <c r="L16" s="127">
        <f t="shared" si="9"/>
        <v>0</v>
      </c>
      <c r="M16" s="127">
        <f t="shared" si="9"/>
        <v>0</v>
      </c>
      <c r="N16" s="127">
        <f t="shared" si="9"/>
        <v>0</v>
      </c>
      <c r="O16" s="127">
        <f t="shared" si="9"/>
        <v>0</v>
      </c>
      <c r="P16" s="127">
        <f t="shared" si="9"/>
        <v>0</v>
      </c>
      <c r="Q16" s="127">
        <f t="shared" si="9"/>
        <v>0</v>
      </c>
      <c r="R16" s="127">
        <f t="shared" si="9"/>
        <v>0</v>
      </c>
      <c r="S16" s="127">
        <f t="shared" si="9"/>
        <v>0</v>
      </c>
      <c r="T16" s="127">
        <f t="shared" si="9"/>
        <v>0</v>
      </c>
      <c r="U16" s="127">
        <f t="shared" si="9"/>
        <v>0</v>
      </c>
      <c r="V16" s="127">
        <f t="shared" si="9"/>
        <v>0</v>
      </c>
    </row>
    <row r="17" spans="1:22" ht="12.75">
      <c r="A17" s="84"/>
      <c r="B17" s="94" t="s">
        <v>163</v>
      </c>
      <c r="C17" s="127">
        <f>'Analiza wydatków bieżących'!H29</f>
        <v>9853160</v>
      </c>
      <c r="D17" s="127">
        <f>'Analiza wydatków bieżących'!I29</f>
        <v>10068000</v>
      </c>
      <c r="E17" s="127">
        <f>'Analiza wydatków bieżących'!J29</f>
        <v>10090000</v>
      </c>
      <c r="F17" s="127">
        <f>'Analiza wydatków bieżących'!K29</f>
        <v>10299800</v>
      </c>
      <c r="G17" s="127">
        <f>'Analiza wydatków bieżących'!L29</f>
        <v>10800000</v>
      </c>
      <c r="H17" s="127">
        <f>'Analiza wydatków bieżących'!M29</f>
        <v>11122000</v>
      </c>
      <c r="I17" s="127">
        <f>'Analiza wydatków bieżących'!N29</f>
        <v>11239700</v>
      </c>
      <c r="J17" s="127">
        <f>'Analiza wydatków bieżących'!O29</f>
        <v>0</v>
      </c>
      <c r="K17" s="127">
        <f>'Analiza wydatków bieżących'!P29</f>
        <v>0</v>
      </c>
      <c r="L17" s="127">
        <f>'Analiza wydatków bieżących'!Q29</f>
        <v>0</v>
      </c>
      <c r="M17" s="127">
        <f>'Analiza wydatków bieżących'!R29</f>
        <v>0</v>
      </c>
      <c r="N17" s="127">
        <f>'Analiza wydatków bieżących'!S29</f>
        <v>0</v>
      </c>
      <c r="O17" s="127">
        <f>'Analiza wydatków bieżących'!T29</f>
        <v>0</v>
      </c>
      <c r="P17" s="127">
        <f>'Analiza wydatków bieżących'!U29</f>
        <v>0</v>
      </c>
      <c r="Q17" s="127">
        <f>'Analiza wydatków bieżących'!V29</f>
        <v>0</v>
      </c>
      <c r="R17" s="127">
        <f>'Analiza wydatków bieżących'!W29</f>
        <v>0</v>
      </c>
      <c r="S17" s="127">
        <f>'Analiza wydatków bieżących'!X29</f>
        <v>0</v>
      </c>
      <c r="T17" s="127">
        <f>'Analiza wydatków bieżących'!Y29</f>
        <v>0</v>
      </c>
      <c r="U17" s="127">
        <f>'Analiza wydatków bieżących'!Z29</f>
        <v>0</v>
      </c>
      <c r="V17" s="127">
        <f>'Analiza wydatków bieżących'!AA29</f>
        <v>0</v>
      </c>
    </row>
    <row r="18" spans="1:22" ht="22.5">
      <c r="A18" s="84" t="s">
        <v>3</v>
      </c>
      <c r="B18" s="92" t="s">
        <v>7</v>
      </c>
      <c r="C18" s="277">
        <v>5126991</v>
      </c>
      <c r="D18" s="128">
        <v>5203896</v>
      </c>
      <c r="E18" s="128">
        <v>5281953</v>
      </c>
      <c r="F18" s="128">
        <v>5361183</v>
      </c>
      <c r="G18" s="128">
        <v>5441601</v>
      </c>
      <c r="H18" s="128">
        <v>5523225</v>
      </c>
      <c r="I18" s="128">
        <v>5589504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ht="12.75">
      <c r="A19" s="88" t="s">
        <v>5</v>
      </c>
      <c r="B19" s="94" t="s">
        <v>128</v>
      </c>
      <c r="C19" s="142">
        <v>1527395</v>
      </c>
      <c r="D19" s="128">
        <v>1550305</v>
      </c>
      <c r="E19" s="128">
        <v>1573560</v>
      </c>
      <c r="F19" s="128">
        <v>1597163</v>
      </c>
      <c r="G19" s="128">
        <v>1621121</v>
      </c>
      <c r="H19" s="128">
        <v>1645438</v>
      </c>
      <c r="I19" s="128">
        <v>1665183</v>
      </c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2" ht="12.75">
      <c r="A20" s="88" t="s">
        <v>130</v>
      </c>
      <c r="B20" s="94" t="s">
        <v>129</v>
      </c>
      <c r="C20" s="128">
        <v>923390</v>
      </c>
      <c r="D20" s="128">
        <v>937240</v>
      </c>
      <c r="E20" s="128">
        <v>951299</v>
      </c>
      <c r="F20" s="128">
        <v>965568</v>
      </c>
      <c r="G20" s="128">
        <v>980052</v>
      </c>
      <c r="H20" s="128">
        <v>994753</v>
      </c>
      <c r="I20" s="128">
        <v>1009674</v>
      </c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</row>
    <row r="21" spans="1:22" ht="12.75">
      <c r="A21" s="84" t="s">
        <v>6</v>
      </c>
      <c r="B21" s="95" t="s">
        <v>9</v>
      </c>
      <c r="C21" s="141">
        <f>'Gwarancje i poręczenia'!I5+'Gwarancje i poręczenia'!I6</f>
        <v>0</v>
      </c>
      <c r="D21" s="141">
        <f>'Gwarancje i poręczenia'!J5+'Gwarancje i poręczenia'!J6</f>
        <v>0</v>
      </c>
      <c r="E21" s="141">
        <f>'Gwarancje i poręczenia'!K5+'Gwarancje i poręczenia'!K6</f>
        <v>0</v>
      </c>
      <c r="F21" s="141">
        <f>'Gwarancje i poręczenia'!L5+'Gwarancje i poręczenia'!L6</f>
        <v>0</v>
      </c>
      <c r="G21" s="141">
        <f>'Gwarancje i poręczenia'!M5+'Gwarancje i poręczenia'!M6</f>
        <v>0</v>
      </c>
      <c r="H21" s="141">
        <f>'Gwarancje i poręczenia'!N5+'Gwarancje i poręczenia'!N6</f>
        <v>0</v>
      </c>
      <c r="I21" s="141">
        <f>'Gwarancje i poręczenia'!O5+'Gwarancje i poręczenia'!O6</f>
        <v>0</v>
      </c>
      <c r="J21" s="141">
        <f>'Gwarancje i poręczenia'!P5+'Gwarancje i poręczenia'!P6</f>
        <v>0</v>
      </c>
      <c r="K21" s="141">
        <f>'Gwarancje i poręczenia'!Q5+'Gwarancje i poręczenia'!Q6</f>
        <v>0</v>
      </c>
      <c r="L21" s="141">
        <f>'Gwarancje i poręczenia'!R5+'Gwarancje i poręczenia'!R6</f>
        <v>0</v>
      </c>
      <c r="M21" s="141">
        <f>'Gwarancje i poręczenia'!S5+'Gwarancje i poręczenia'!S6</f>
        <v>0</v>
      </c>
      <c r="N21" s="141">
        <f>'Gwarancje i poręczenia'!T5+'Gwarancje i poręczenia'!T6</f>
        <v>0</v>
      </c>
      <c r="O21" s="141">
        <f>'Gwarancje i poręczenia'!U5+'Gwarancje i poręczenia'!U6</f>
        <v>0</v>
      </c>
      <c r="P21" s="141">
        <f>'Gwarancje i poręczenia'!V5+'Gwarancje i poręczenia'!V6</f>
        <v>0</v>
      </c>
      <c r="Q21" s="141">
        <f>'Gwarancje i poręczenia'!W5+'Gwarancje i poręczenia'!W6</f>
        <v>0</v>
      </c>
      <c r="R21" s="141">
        <f>'Gwarancje i poręczenia'!X5+'Gwarancje i poręczenia'!X6</f>
        <v>0</v>
      </c>
      <c r="S21" s="141">
        <f>'Gwarancje i poręczenia'!Y5+'Gwarancje i poręczenia'!Y6</f>
        <v>0</v>
      </c>
      <c r="T21" s="141">
        <f>'Gwarancje i poręczenia'!Z5+'Gwarancje i poręczenia'!Z6</f>
        <v>0</v>
      </c>
      <c r="U21" s="141">
        <f>'Gwarancje i poręczenia'!AA5+'Gwarancje i poręczenia'!AA6</f>
        <v>0</v>
      </c>
      <c r="V21" s="141">
        <f>'Gwarancje i poręczenia'!AB5+'Gwarancje i poręczenia'!AB6</f>
        <v>0</v>
      </c>
    </row>
    <row r="22" spans="1:22" ht="33.75">
      <c r="A22" s="84" t="s">
        <v>10</v>
      </c>
      <c r="B22" s="92" t="s">
        <v>117</v>
      </c>
      <c r="C22" s="141">
        <f>'Gwarancje i poręczenia'!I6</f>
        <v>0</v>
      </c>
      <c r="D22" s="141">
        <f>'Gwarancje i poręczenia'!J6</f>
        <v>0</v>
      </c>
      <c r="E22" s="141">
        <f>'Gwarancje i poręczenia'!K6</f>
        <v>0</v>
      </c>
      <c r="F22" s="141">
        <f>'Gwarancje i poręczenia'!L6</f>
        <v>0</v>
      </c>
      <c r="G22" s="141">
        <f>'Gwarancje i poręczenia'!M6</f>
        <v>0</v>
      </c>
      <c r="H22" s="141">
        <f>'Gwarancje i poręczenia'!N6</f>
        <v>0</v>
      </c>
      <c r="I22" s="141">
        <f>'Gwarancje i poręczenia'!O6</f>
        <v>0</v>
      </c>
      <c r="J22" s="141">
        <f>'Gwarancje i poręczenia'!P6</f>
        <v>0</v>
      </c>
      <c r="K22" s="141">
        <f>'Gwarancje i poręczenia'!Q6</f>
        <v>0</v>
      </c>
      <c r="L22" s="141">
        <f>'Gwarancje i poręczenia'!R6</f>
        <v>0</v>
      </c>
      <c r="M22" s="141">
        <f>'Gwarancje i poręczenia'!S6</f>
        <v>0</v>
      </c>
      <c r="N22" s="141">
        <f>'Gwarancje i poręczenia'!T6</f>
        <v>0</v>
      </c>
      <c r="O22" s="141">
        <f>'Gwarancje i poręczenia'!U6</f>
        <v>0</v>
      </c>
      <c r="P22" s="141">
        <f>'Gwarancje i poręczenia'!V6</f>
        <v>0</v>
      </c>
      <c r="Q22" s="141">
        <f>'Gwarancje i poręczenia'!W6</f>
        <v>0</v>
      </c>
      <c r="R22" s="141">
        <f>'Gwarancje i poręczenia'!X6</f>
        <v>0</v>
      </c>
      <c r="S22" s="141">
        <f>'Gwarancje i poręczenia'!Y6</f>
        <v>0</v>
      </c>
      <c r="T22" s="141">
        <f>'Gwarancje i poręczenia'!Z6</f>
        <v>0</v>
      </c>
      <c r="U22" s="141">
        <f>'Gwarancje i poręczenia'!AA6</f>
        <v>0</v>
      </c>
      <c r="V22" s="141">
        <f>'Gwarancje i poręczenia'!AB6</f>
        <v>0</v>
      </c>
    </row>
    <row r="23" spans="1:22" ht="22.5">
      <c r="A23" s="84" t="s">
        <v>11</v>
      </c>
      <c r="B23" s="92" t="s">
        <v>116</v>
      </c>
      <c r="C23" s="141">
        <f>Przedsięwzięcia!C9</f>
        <v>72530.4</v>
      </c>
      <c r="D23" s="141">
        <f>Przedsięwzięcia!D9</f>
        <v>70530.4</v>
      </c>
      <c r="E23" s="141">
        <f>Przedsięwzięcia!E9</f>
        <v>56264.6</v>
      </c>
      <c r="F23" s="141">
        <f>Przedsięwzięcia!F9</f>
        <v>5856</v>
      </c>
      <c r="G23" s="141">
        <f>Przedsięwzięcia!G9</f>
        <v>5856</v>
      </c>
      <c r="H23" s="141">
        <f>Przedsięwzięcia!H9</f>
        <v>5856</v>
      </c>
      <c r="I23" s="141">
        <f>Przedsięwzięcia!I9</f>
        <v>555856</v>
      </c>
      <c r="J23" s="141">
        <f>Przedsięwzięcia!J9</f>
        <v>0</v>
      </c>
      <c r="K23" s="141">
        <f>Przedsięwzięcia!K9</f>
        <v>0</v>
      </c>
      <c r="L23" s="141">
        <f>Przedsięwzięcia!L9</f>
        <v>0</v>
      </c>
      <c r="M23" s="141">
        <f>Przedsięwzięcia!M9</f>
        <v>0</v>
      </c>
      <c r="N23" s="141">
        <f>Przedsięwzięcia!N9</f>
        <v>0</v>
      </c>
      <c r="O23" s="141">
        <f>Przedsięwzięcia!O9</f>
        <v>0</v>
      </c>
      <c r="P23" s="141">
        <f>Przedsięwzięcia!P9</f>
        <v>0</v>
      </c>
      <c r="Q23" s="141">
        <f>Przedsięwzięcia!Q9</f>
        <v>0</v>
      </c>
      <c r="R23" s="141">
        <f>Przedsięwzięcia!R9</f>
        <v>0</v>
      </c>
      <c r="S23" s="141">
        <f>Przedsięwzięcia!S9</f>
        <v>0</v>
      </c>
      <c r="T23" s="141">
        <f>Przedsięwzięcia!T9</f>
        <v>0</v>
      </c>
      <c r="U23" s="141">
        <f>Przedsięwzięcia!U9</f>
        <v>0</v>
      </c>
      <c r="V23" s="141">
        <f>Przedsięwzięcia!V9</f>
        <v>0</v>
      </c>
    </row>
    <row r="24" spans="1:22" ht="33.75">
      <c r="A24" s="84">
        <v>3</v>
      </c>
      <c r="B24" s="96" t="s">
        <v>69</v>
      </c>
      <c r="C24" s="97">
        <f aca="true" t="shared" si="10" ref="C24:K24">C10-C15</f>
        <v>3314406</v>
      </c>
      <c r="D24" s="97">
        <f t="shared" si="10"/>
        <v>3124000</v>
      </c>
      <c r="E24" s="97">
        <f t="shared" si="10"/>
        <v>2797500</v>
      </c>
      <c r="F24" s="97">
        <f t="shared" si="10"/>
        <v>2479700</v>
      </c>
      <c r="G24" s="97">
        <f t="shared" si="10"/>
        <v>1472000</v>
      </c>
      <c r="H24" s="97">
        <f t="shared" si="10"/>
        <v>1256000</v>
      </c>
      <c r="I24" s="97">
        <f t="shared" si="10"/>
        <v>1270600</v>
      </c>
      <c r="J24" s="97">
        <f t="shared" si="10"/>
        <v>0</v>
      </c>
      <c r="K24" s="97">
        <f t="shared" si="10"/>
        <v>0</v>
      </c>
      <c r="L24" s="97">
        <f aca="true" t="shared" si="11" ref="L24:V24">L10-L15</f>
        <v>0</v>
      </c>
      <c r="M24" s="97">
        <f t="shared" si="11"/>
        <v>0</v>
      </c>
      <c r="N24" s="97">
        <f t="shared" si="11"/>
        <v>0</v>
      </c>
      <c r="O24" s="97">
        <f t="shared" si="11"/>
        <v>0</v>
      </c>
      <c r="P24" s="97">
        <f t="shared" si="11"/>
        <v>0</v>
      </c>
      <c r="Q24" s="97">
        <f t="shared" si="11"/>
        <v>0</v>
      </c>
      <c r="R24" s="97">
        <f t="shared" si="11"/>
        <v>0</v>
      </c>
      <c r="S24" s="97">
        <f t="shared" si="11"/>
        <v>0</v>
      </c>
      <c r="T24" s="97">
        <f t="shared" si="11"/>
        <v>0</v>
      </c>
      <c r="U24" s="97">
        <f t="shared" si="11"/>
        <v>0</v>
      </c>
      <c r="V24" s="97">
        <f t="shared" si="11"/>
        <v>0</v>
      </c>
    </row>
    <row r="25" spans="1:22" ht="22.5">
      <c r="A25" s="84">
        <v>4</v>
      </c>
      <c r="B25" s="98" t="s">
        <v>12</v>
      </c>
      <c r="C25" s="143">
        <f>IF(Wyliczenia!E15&gt;=0,Wyliczenia!E15,-Wyliczenia!E15)</f>
        <v>1343618</v>
      </c>
      <c r="D25" s="143">
        <f>IF(Wyliczenia!F15&gt;=0,Wyliczenia!F15,-Wyliczenia!F15)</f>
        <v>0</v>
      </c>
      <c r="E25" s="143">
        <f>IF(Wyliczenia!G15&gt;=0,Wyliczenia!G15,-Wyliczenia!G15)</f>
        <v>92000</v>
      </c>
      <c r="F25" s="143">
        <f>IF(Wyliczenia!H15&gt;=0,Wyliczenia!H15,-Wyliczenia!H15)</f>
        <v>136000</v>
      </c>
      <c r="G25" s="143">
        <f>IF(Wyliczenia!I15&gt;=0,Wyliczenia!I15,-Wyliczenia!I15)</f>
        <v>125200</v>
      </c>
      <c r="H25" s="143">
        <f>IF(Wyliczenia!J15&gt;=0,Wyliczenia!J15,-Wyliczenia!J15)</f>
        <v>220400</v>
      </c>
      <c r="I25" s="143">
        <f>IF(Wyliczenia!K15&gt;=0,Wyliczenia!K15,-Wyliczenia!K15)</f>
        <v>48400</v>
      </c>
      <c r="J25" s="143">
        <f>IF(Wyliczenia!L15&gt;=0,Wyliczenia!L15,-Wyliczenia!L15)</f>
        <v>58700</v>
      </c>
      <c r="K25" s="143">
        <f>IF(Wyliczenia!M15&gt;=0,Wyliczenia!M15,-Wyliczenia!M15)</f>
        <v>58700</v>
      </c>
      <c r="L25" s="143">
        <f>IF(Wyliczenia!N15&gt;=0,Wyliczenia!N15,-Wyliczenia!N15)</f>
        <v>58700</v>
      </c>
      <c r="M25" s="143">
        <f>IF(Wyliczenia!O15&gt;=0,Wyliczenia!O15,-Wyliczenia!O15)</f>
        <v>58700</v>
      </c>
      <c r="N25" s="143">
        <f>IF(Wyliczenia!P15&gt;=0,Wyliczenia!P15,-Wyliczenia!P15)</f>
        <v>58700</v>
      </c>
      <c r="O25" s="143">
        <f>IF(Wyliczenia!Q15&gt;=0,Wyliczenia!Q15,-Wyliczenia!Q15)</f>
        <v>58700</v>
      </c>
      <c r="P25" s="143">
        <f>IF(Wyliczenia!R15&gt;=0,Wyliczenia!R15,-Wyliczenia!R15)</f>
        <v>58700</v>
      </c>
      <c r="Q25" s="143">
        <f>IF(Wyliczenia!S15&gt;=0,Wyliczenia!S15,-Wyliczenia!S15)</f>
        <v>58700</v>
      </c>
      <c r="R25" s="143">
        <f>IF(Wyliczenia!T15&gt;=0,Wyliczenia!T15,-Wyliczenia!T15)</f>
        <v>58700</v>
      </c>
      <c r="S25" s="143">
        <f>IF(Wyliczenia!U15&gt;=0,Wyliczenia!U15,-Wyliczenia!U15)</f>
        <v>58700</v>
      </c>
      <c r="T25" s="143">
        <f>IF(Wyliczenia!V15&gt;=0,Wyliczenia!V15,-Wyliczenia!V15)</f>
        <v>58700</v>
      </c>
      <c r="U25" s="143">
        <f>IF(Wyliczenia!W15&gt;=0,Wyliczenia!W15,-Wyliczenia!W15)</f>
        <v>58700</v>
      </c>
      <c r="V25" s="143">
        <f>IF(Wyliczenia!X15&gt;=0,Wyliczenia!X15,-Wyliczenia!X15)</f>
        <v>58700</v>
      </c>
    </row>
    <row r="26" spans="1:22" ht="45">
      <c r="A26" s="84" t="s">
        <v>3</v>
      </c>
      <c r="B26" s="99" t="s">
        <v>118</v>
      </c>
      <c r="C26" s="144">
        <v>1343618</v>
      </c>
      <c r="D26" s="144">
        <v>0</v>
      </c>
      <c r="E26" s="144">
        <v>92000</v>
      </c>
      <c r="F26" s="144">
        <v>99837</v>
      </c>
      <c r="G26" s="144">
        <v>105200</v>
      </c>
      <c r="H26" s="144">
        <v>200400</v>
      </c>
      <c r="I26" s="144">
        <v>28400</v>
      </c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</row>
    <row r="27" spans="1:22" ht="22.5">
      <c r="A27" s="84">
        <v>5</v>
      </c>
      <c r="B27" s="100" t="s">
        <v>74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</row>
    <row r="28" spans="1:22" ht="22.5">
      <c r="A28" s="84">
        <v>6</v>
      </c>
      <c r="B28" s="96" t="s">
        <v>73</v>
      </c>
      <c r="C28" s="97">
        <f>C24+C25+C27</f>
        <v>4658024</v>
      </c>
      <c r="D28" s="97">
        <f aca="true" t="shared" si="12" ref="D28:K28">D24+D26+D27</f>
        <v>3124000</v>
      </c>
      <c r="E28" s="97">
        <f t="shared" si="12"/>
        <v>2889500</v>
      </c>
      <c r="F28" s="97">
        <f t="shared" si="12"/>
        <v>2579537</v>
      </c>
      <c r="G28" s="97">
        <f t="shared" si="12"/>
        <v>1577200</v>
      </c>
      <c r="H28" s="97">
        <f t="shared" si="12"/>
        <v>1456400</v>
      </c>
      <c r="I28" s="97">
        <f t="shared" si="12"/>
        <v>1299000</v>
      </c>
      <c r="J28" s="97">
        <f t="shared" si="12"/>
        <v>0</v>
      </c>
      <c r="K28" s="97">
        <f t="shared" si="12"/>
        <v>0</v>
      </c>
      <c r="L28" s="97">
        <f aca="true" t="shared" si="13" ref="L28:V28">L24+L26+L27</f>
        <v>0</v>
      </c>
      <c r="M28" s="97">
        <f t="shared" si="13"/>
        <v>0</v>
      </c>
      <c r="N28" s="97">
        <f t="shared" si="13"/>
        <v>0</v>
      </c>
      <c r="O28" s="97">
        <f t="shared" si="13"/>
        <v>0</v>
      </c>
      <c r="P28" s="97">
        <f t="shared" si="13"/>
        <v>0</v>
      </c>
      <c r="Q28" s="97">
        <f t="shared" si="13"/>
        <v>0</v>
      </c>
      <c r="R28" s="97">
        <f t="shared" si="13"/>
        <v>0</v>
      </c>
      <c r="S28" s="97">
        <f t="shared" si="13"/>
        <v>0</v>
      </c>
      <c r="T28" s="97">
        <f t="shared" si="13"/>
        <v>0</v>
      </c>
      <c r="U28" s="97">
        <f t="shared" si="13"/>
        <v>0</v>
      </c>
      <c r="V28" s="97">
        <f t="shared" si="13"/>
        <v>0</v>
      </c>
    </row>
    <row r="29" spans="1:22" ht="56.25">
      <c r="A29" s="84" t="s">
        <v>3</v>
      </c>
      <c r="B29" s="96" t="s">
        <v>84</v>
      </c>
      <c r="C29" s="97">
        <f>C24+C26+C27</f>
        <v>4658024</v>
      </c>
      <c r="D29" s="97">
        <f aca="true" t="shared" si="14" ref="D29:K29">D24+D26+D27</f>
        <v>3124000</v>
      </c>
      <c r="E29" s="97">
        <f t="shared" si="14"/>
        <v>2889500</v>
      </c>
      <c r="F29" s="97">
        <f t="shared" si="14"/>
        <v>2579537</v>
      </c>
      <c r="G29" s="97">
        <f t="shared" si="14"/>
        <v>1577200</v>
      </c>
      <c r="H29" s="97">
        <f t="shared" si="14"/>
        <v>1456400</v>
      </c>
      <c r="I29" s="97">
        <f t="shared" si="14"/>
        <v>1299000</v>
      </c>
      <c r="J29" s="97">
        <f t="shared" si="14"/>
        <v>0</v>
      </c>
      <c r="K29" s="97">
        <f t="shared" si="14"/>
        <v>0</v>
      </c>
      <c r="L29" s="97">
        <f aca="true" t="shared" si="15" ref="L29:V29">L24+L26+L27</f>
        <v>0</v>
      </c>
      <c r="M29" s="97">
        <f t="shared" si="15"/>
        <v>0</v>
      </c>
      <c r="N29" s="97">
        <f t="shared" si="15"/>
        <v>0</v>
      </c>
      <c r="O29" s="97">
        <f t="shared" si="15"/>
        <v>0</v>
      </c>
      <c r="P29" s="97">
        <f t="shared" si="15"/>
        <v>0</v>
      </c>
      <c r="Q29" s="97">
        <f t="shared" si="15"/>
        <v>0</v>
      </c>
      <c r="R29" s="97">
        <f t="shared" si="15"/>
        <v>0</v>
      </c>
      <c r="S29" s="97">
        <f t="shared" si="15"/>
        <v>0</v>
      </c>
      <c r="T29" s="97">
        <f t="shared" si="15"/>
        <v>0</v>
      </c>
      <c r="U29" s="97">
        <f t="shared" si="15"/>
        <v>0</v>
      </c>
      <c r="V29" s="97">
        <f t="shared" si="15"/>
        <v>0</v>
      </c>
    </row>
    <row r="30" spans="1:22" ht="12.75">
      <c r="A30" s="88">
        <v>7</v>
      </c>
      <c r="B30" s="101" t="s">
        <v>13</v>
      </c>
      <c r="C30" s="90">
        <f>C31+C32+C33</f>
        <v>2980455</v>
      </c>
      <c r="D30" s="90">
        <f aca="true" t="shared" si="16" ref="D30:K30">D31+D32+D33</f>
        <v>367000</v>
      </c>
      <c r="E30" s="90">
        <f t="shared" si="16"/>
        <v>353500</v>
      </c>
      <c r="F30" s="90">
        <f t="shared" si="16"/>
        <v>390500</v>
      </c>
      <c r="G30" s="90">
        <f t="shared" si="16"/>
        <v>576800</v>
      </c>
      <c r="H30" s="90">
        <f t="shared" si="16"/>
        <v>428000</v>
      </c>
      <c r="I30" s="90">
        <f t="shared" si="16"/>
        <v>260300</v>
      </c>
      <c r="J30" s="90">
        <f t="shared" si="16"/>
        <v>0</v>
      </c>
      <c r="K30" s="90">
        <f t="shared" si="16"/>
        <v>0</v>
      </c>
      <c r="L30" s="90">
        <f aca="true" t="shared" si="17" ref="L30:V30">L31+L32+L33</f>
        <v>0</v>
      </c>
      <c r="M30" s="90">
        <f t="shared" si="17"/>
        <v>0</v>
      </c>
      <c r="N30" s="90">
        <f t="shared" si="17"/>
        <v>0</v>
      </c>
      <c r="O30" s="90">
        <f t="shared" si="17"/>
        <v>0</v>
      </c>
      <c r="P30" s="90">
        <f t="shared" si="17"/>
        <v>0</v>
      </c>
      <c r="Q30" s="90">
        <f t="shared" si="17"/>
        <v>0</v>
      </c>
      <c r="R30" s="90">
        <f t="shared" si="17"/>
        <v>0</v>
      </c>
      <c r="S30" s="90">
        <f t="shared" si="17"/>
        <v>0</v>
      </c>
      <c r="T30" s="90">
        <f t="shared" si="17"/>
        <v>0</v>
      </c>
      <c r="U30" s="90">
        <f t="shared" si="17"/>
        <v>0</v>
      </c>
      <c r="V30" s="90">
        <f t="shared" si="17"/>
        <v>0</v>
      </c>
    </row>
    <row r="31" spans="1:22" ht="33.75">
      <c r="A31" s="84" t="s">
        <v>3</v>
      </c>
      <c r="B31" s="102" t="s">
        <v>119</v>
      </c>
      <c r="C31" s="91">
        <v>2870455</v>
      </c>
      <c r="D31" s="91">
        <v>275000</v>
      </c>
      <c r="E31" s="91">
        <v>275000</v>
      </c>
      <c r="F31" s="91">
        <v>325000</v>
      </c>
      <c r="G31" s="91">
        <v>525000</v>
      </c>
      <c r="H31" s="91">
        <v>400000</v>
      </c>
      <c r="I31" s="91">
        <v>250000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</row>
    <row r="32" spans="1:22" ht="45">
      <c r="A32" s="84" t="s">
        <v>5</v>
      </c>
      <c r="B32" s="102" t="s">
        <v>120</v>
      </c>
      <c r="C32" s="76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</row>
    <row r="33" spans="1:22" ht="12.75">
      <c r="A33" s="88" t="s">
        <v>6</v>
      </c>
      <c r="B33" s="92" t="s">
        <v>70</v>
      </c>
      <c r="C33" s="93">
        <v>110000</v>
      </c>
      <c r="D33" s="93">
        <v>92000</v>
      </c>
      <c r="E33" s="93">
        <v>78500</v>
      </c>
      <c r="F33" s="93">
        <v>65500</v>
      </c>
      <c r="G33" s="93">
        <v>51800</v>
      </c>
      <c r="H33" s="93">
        <v>28000</v>
      </c>
      <c r="I33" s="93">
        <v>10300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1:22" ht="22.5">
      <c r="A34" s="88">
        <v>8</v>
      </c>
      <c r="B34" s="102" t="s">
        <v>75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1:22" ht="22.5">
      <c r="A35" s="84">
        <v>9</v>
      </c>
      <c r="B35" s="96" t="s">
        <v>33</v>
      </c>
      <c r="C35" s="97">
        <f>C28-C30-C34</f>
        <v>1677569</v>
      </c>
      <c r="D35" s="97">
        <f aca="true" t="shared" si="18" ref="D35:K35">D28-D30-D34</f>
        <v>2757000</v>
      </c>
      <c r="E35" s="97">
        <f t="shared" si="18"/>
        <v>2536000</v>
      </c>
      <c r="F35" s="97">
        <f t="shared" si="18"/>
        <v>2189037</v>
      </c>
      <c r="G35" s="97">
        <f t="shared" si="18"/>
        <v>1000400</v>
      </c>
      <c r="H35" s="97">
        <f t="shared" si="18"/>
        <v>1028400</v>
      </c>
      <c r="I35" s="97">
        <f t="shared" si="18"/>
        <v>1038700</v>
      </c>
      <c r="J35" s="97">
        <f t="shared" si="18"/>
        <v>0</v>
      </c>
      <c r="K35" s="97">
        <f t="shared" si="18"/>
        <v>0</v>
      </c>
      <c r="L35" s="97">
        <f aca="true" t="shared" si="19" ref="L35:V35">L28-L30-L34</f>
        <v>0</v>
      </c>
      <c r="M35" s="97">
        <f t="shared" si="19"/>
        <v>0</v>
      </c>
      <c r="N35" s="97">
        <f t="shared" si="19"/>
        <v>0</v>
      </c>
      <c r="O35" s="97">
        <f t="shared" si="19"/>
        <v>0</v>
      </c>
      <c r="P35" s="97">
        <f t="shared" si="19"/>
        <v>0</v>
      </c>
      <c r="Q35" s="97">
        <f t="shared" si="19"/>
        <v>0</v>
      </c>
      <c r="R35" s="97">
        <f t="shared" si="19"/>
        <v>0</v>
      </c>
      <c r="S35" s="97">
        <f t="shared" si="19"/>
        <v>0</v>
      </c>
      <c r="T35" s="97">
        <f t="shared" si="19"/>
        <v>0</v>
      </c>
      <c r="U35" s="97">
        <f t="shared" si="19"/>
        <v>0</v>
      </c>
      <c r="V35" s="97">
        <f t="shared" si="19"/>
        <v>0</v>
      </c>
    </row>
    <row r="36" spans="1:22" ht="56.25">
      <c r="A36" s="84" t="s">
        <v>3</v>
      </c>
      <c r="B36" s="96" t="s">
        <v>85</v>
      </c>
      <c r="C36" s="97">
        <f>C29-C30-C34</f>
        <v>1677569</v>
      </c>
      <c r="D36" s="97">
        <f aca="true" t="shared" si="20" ref="D36:K36">D29-D30-D34</f>
        <v>2757000</v>
      </c>
      <c r="E36" s="97">
        <f t="shared" si="20"/>
        <v>2536000</v>
      </c>
      <c r="F36" s="97">
        <f t="shared" si="20"/>
        <v>2189037</v>
      </c>
      <c r="G36" s="97">
        <f t="shared" si="20"/>
        <v>1000400</v>
      </c>
      <c r="H36" s="97">
        <f t="shared" si="20"/>
        <v>1028400</v>
      </c>
      <c r="I36" s="97">
        <f t="shared" si="20"/>
        <v>1038700</v>
      </c>
      <c r="J36" s="97">
        <f t="shared" si="20"/>
        <v>0</v>
      </c>
      <c r="K36" s="97">
        <f t="shared" si="20"/>
        <v>0</v>
      </c>
      <c r="L36" s="97">
        <f aca="true" t="shared" si="21" ref="L36:V36">L29-L30-L34</f>
        <v>0</v>
      </c>
      <c r="M36" s="97">
        <f t="shared" si="21"/>
        <v>0</v>
      </c>
      <c r="N36" s="97">
        <f t="shared" si="21"/>
        <v>0</v>
      </c>
      <c r="O36" s="97">
        <f t="shared" si="21"/>
        <v>0</v>
      </c>
      <c r="P36" s="97">
        <f t="shared" si="21"/>
        <v>0</v>
      </c>
      <c r="Q36" s="97">
        <f t="shared" si="21"/>
        <v>0</v>
      </c>
      <c r="R36" s="97">
        <f t="shared" si="21"/>
        <v>0</v>
      </c>
      <c r="S36" s="97">
        <f t="shared" si="21"/>
        <v>0</v>
      </c>
      <c r="T36" s="97">
        <f t="shared" si="21"/>
        <v>0</v>
      </c>
      <c r="U36" s="97">
        <f t="shared" si="21"/>
        <v>0</v>
      </c>
      <c r="V36" s="97">
        <f t="shared" si="21"/>
        <v>0</v>
      </c>
    </row>
    <row r="37" spans="1:22" ht="12.75">
      <c r="A37" s="88">
        <v>10</v>
      </c>
      <c r="B37" s="103" t="s">
        <v>14</v>
      </c>
      <c r="C37" s="91">
        <v>1677569</v>
      </c>
      <c r="D37" s="91">
        <v>2665000</v>
      </c>
      <c r="E37" s="91">
        <v>2400000</v>
      </c>
      <c r="F37" s="91">
        <v>2100000</v>
      </c>
      <c r="G37" s="91">
        <v>800000</v>
      </c>
      <c r="H37" s="91">
        <v>1000000</v>
      </c>
      <c r="I37" s="91">
        <v>1000000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38" spans="1:22" ht="22.5">
      <c r="A38" s="84" t="s">
        <v>3</v>
      </c>
      <c r="B38" s="104" t="s">
        <v>34</v>
      </c>
      <c r="C38" s="90">
        <f>Przedsięwzięcia!C7</f>
        <v>424220</v>
      </c>
      <c r="D38" s="90">
        <f>Przedsięwzięcia!D7</f>
        <v>2522954</v>
      </c>
      <c r="E38" s="90">
        <f>Przedsięwzięcia!E7</f>
        <v>2372240</v>
      </c>
      <c r="F38" s="90">
        <f>Przedsięwzięcia!F7</f>
        <v>850000</v>
      </c>
      <c r="G38" s="90">
        <f>Przedsięwzięcia!G7</f>
        <v>680000</v>
      </c>
      <c r="H38" s="90">
        <f>Przedsięwzięcia!H7</f>
        <v>765000</v>
      </c>
      <c r="I38" s="90">
        <f>Przedsięwzięcia!I7</f>
        <v>400000</v>
      </c>
      <c r="J38" s="90">
        <f>Przedsięwzięcia!J7</f>
        <v>0</v>
      </c>
      <c r="K38" s="90">
        <f>Przedsięwzięcia!K7</f>
        <v>0</v>
      </c>
      <c r="L38" s="90">
        <f>Przedsięwzięcia!L7</f>
        <v>0</v>
      </c>
      <c r="M38" s="90">
        <f>Przedsięwzięcia!M7</f>
        <v>0</v>
      </c>
      <c r="N38" s="90">
        <f>Przedsięwzięcia!N7</f>
        <v>0</v>
      </c>
      <c r="O38" s="90">
        <f>Przedsięwzięcia!O7</f>
        <v>0</v>
      </c>
      <c r="P38" s="90">
        <f>Przedsięwzięcia!P7</f>
        <v>0</v>
      </c>
      <c r="Q38" s="90">
        <f>Przedsięwzięcia!Q7</f>
        <v>0</v>
      </c>
      <c r="R38" s="90">
        <f>Przedsięwzięcia!R7</f>
        <v>0</v>
      </c>
      <c r="S38" s="90">
        <f>Przedsięwzięcia!S7</f>
        <v>0</v>
      </c>
      <c r="T38" s="90">
        <f>Przedsięwzięcia!T7</f>
        <v>0</v>
      </c>
      <c r="U38" s="90">
        <f>Przedsięwzięcia!U7</f>
        <v>0</v>
      </c>
      <c r="V38" s="90">
        <f>Przedsięwzięcia!V7</f>
        <v>0</v>
      </c>
    </row>
    <row r="39" spans="1:22" ht="22.5">
      <c r="A39" s="84">
        <v>11</v>
      </c>
      <c r="B39" s="100" t="s">
        <v>15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ht="60" customHeight="1">
      <c r="A40" s="84">
        <v>12</v>
      </c>
      <c r="B40" s="105" t="s">
        <v>98</v>
      </c>
      <c r="C40" s="90">
        <f>C36-C37+C39</f>
        <v>0</v>
      </c>
      <c r="D40" s="90">
        <f aca="true" t="shared" si="22" ref="D40:K40">D36-D37+D39</f>
        <v>92000</v>
      </c>
      <c r="E40" s="90">
        <f t="shared" si="22"/>
        <v>136000</v>
      </c>
      <c r="F40" s="90">
        <f t="shared" si="22"/>
        <v>89037</v>
      </c>
      <c r="G40" s="90">
        <f t="shared" si="22"/>
        <v>200400</v>
      </c>
      <c r="H40" s="90">
        <f t="shared" si="22"/>
        <v>28400</v>
      </c>
      <c r="I40" s="90">
        <f t="shared" si="22"/>
        <v>38700</v>
      </c>
      <c r="J40" s="90">
        <f t="shared" si="22"/>
        <v>0</v>
      </c>
      <c r="K40" s="90">
        <f t="shared" si="22"/>
        <v>0</v>
      </c>
      <c r="L40" s="90">
        <f aca="true" t="shared" si="23" ref="L40:V40">L36-L37+L39</f>
        <v>0</v>
      </c>
      <c r="M40" s="90">
        <f t="shared" si="23"/>
        <v>0</v>
      </c>
      <c r="N40" s="90">
        <f t="shared" si="23"/>
        <v>0</v>
      </c>
      <c r="O40" s="90">
        <f t="shared" si="23"/>
        <v>0</v>
      </c>
      <c r="P40" s="90">
        <f t="shared" si="23"/>
        <v>0</v>
      </c>
      <c r="Q40" s="90">
        <f t="shared" si="23"/>
        <v>0</v>
      </c>
      <c r="R40" s="90">
        <f t="shared" si="23"/>
        <v>0</v>
      </c>
      <c r="S40" s="90">
        <f t="shared" si="23"/>
        <v>0</v>
      </c>
      <c r="T40" s="90">
        <f t="shared" si="23"/>
        <v>0</v>
      </c>
      <c r="U40" s="90">
        <f t="shared" si="23"/>
        <v>0</v>
      </c>
      <c r="V40" s="90">
        <f t="shared" si="23"/>
        <v>0</v>
      </c>
    </row>
    <row r="41" spans="1:22" ht="34.5" customHeight="1">
      <c r="A41" s="84" t="s">
        <v>3</v>
      </c>
      <c r="B41" s="106" t="s">
        <v>99</v>
      </c>
      <c r="C41" s="90">
        <f>C25-C26</f>
        <v>0</v>
      </c>
      <c r="D41" s="90">
        <f aca="true" t="shared" si="24" ref="D41:K41">D25-D26</f>
        <v>0</v>
      </c>
      <c r="E41" s="90">
        <f t="shared" si="24"/>
        <v>0</v>
      </c>
      <c r="F41" s="90">
        <f t="shared" si="24"/>
        <v>36163</v>
      </c>
      <c r="G41" s="90">
        <f t="shared" si="24"/>
        <v>20000</v>
      </c>
      <c r="H41" s="90">
        <f t="shared" si="24"/>
        <v>20000</v>
      </c>
      <c r="I41" s="90">
        <f t="shared" si="24"/>
        <v>20000</v>
      </c>
      <c r="J41" s="90">
        <f t="shared" si="24"/>
        <v>58700</v>
      </c>
      <c r="K41" s="90">
        <f t="shared" si="24"/>
        <v>58700</v>
      </c>
      <c r="L41" s="90">
        <f aca="true" t="shared" si="25" ref="L41:V41">L25-L26</f>
        <v>58700</v>
      </c>
      <c r="M41" s="90">
        <f t="shared" si="25"/>
        <v>58700</v>
      </c>
      <c r="N41" s="90">
        <f t="shared" si="25"/>
        <v>58700</v>
      </c>
      <c r="O41" s="90">
        <f t="shared" si="25"/>
        <v>58700</v>
      </c>
      <c r="P41" s="90">
        <f t="shared" si="25"/>
        <v>58700</v>
      </c>
      <c r="Q41" s="90">
        <f t="shared" si="25"/>
        <v>58700</v>
      </c>
      <c r="R41" s="90">
        <f t="shared" si="25"/>
        <v>58700</v>
      </c>
      <c r="S41" s="90">
        <f t="shared" si="25"/>
        <v>58700</v>
      </c>
      <c r="T41" s="90">
        <f t="shared" si="25"/>
        <v>58700</v>
      </c>
      <c r="U41" s="90">
        <f t="shared" si="25"/>
        <v>58700</v>
      </c>
      <c r="V41" s="90">
        <f t="shared" si="25"/>
        <v>58700</v>
      </c>
    </row>
    <row r="42" spans="1:22" ht="33.75">
      <c r="A42" s="84" t="s">
        <v>5</v>
      </c>
      <c r="B42" s="107" t="s">
        <v>100</v>
      </c>
      <c r="C42" s="90">
        <f>C36-C37+C39</f>
        <v>0</v>
      </c>
      <c r="D42" s="90">
        <f>D36-D37+D39</f>
        <v>92000</v>
      </c>
      <c r="E42" s="90">
        <f aca="true" t="shared" si="26" ref="E42:K42">E36-E37+E39</f>
        <v>136000</v>
      </c>
      <c r="F42" s="90">
        <f t="shared" si="26"/>
        <v>89037</v>
      </c>
      <c r="G42" s="90">
        <f t="shared" si="26"/>
        <v>200400</v>
      </c>
      <c r="H42" s="90">
        <f t="shared" si="26"/>
        <v>28400</v>
      </c>
      <c r="I42" s="90">
        <f t="shared" si="26"/>
        <v>38700</v>
      </c>
      <c r="J42" s="90">
        <f t="shared" si="26"/>
        <v>0</v>
      </c>
      <c r="K42" s="90">
        <f t="shared" si="26"/>
        <v>0</v>
      </c>
      <c r="L42" s="90">
        <f aca="true" t="shared" si="27" ref="L42:V42">L36-L37+L39</f>
        <v>0</v>
      </c>
      <c r="M42" s="90">
        <f t="shared" si="27"/>
        <v>0</v>
      </c>
      <c r="N42" s="90">
        <f t="shared" si="27"/>
        <v>0</v>
      </c>
      <c r="O42" s="90">
        <f t="shared" si="27"/>
        <v>0</v>
      </c>
      <c r="P42" s="90">
        <f t="shared" si="27"/>
        <v>0</v>
      </c>
      <c r="Q42" s="90">
        <f t="shared" si="27"/>
        <v>0</v>
      </c>
      <c r="R42" s="90">
        <f t="shared" si="27"/>
        <v>0</v>
      </c>
      <c r="S42" s="90">
        <f t="shared" si="27"/>
        <v>0</v>
      </c>
      <c r="T42" s="90">
        <f t="shared" si="27"/>
        <v>0</v>
      </c>
      <c r="U42" s="90">
        <f t="shared" si="27"/>
        <v>0</v>
      </c>
      <c r="V42" s="90">
        <f t="shared" si="27"/>
        <v>0</v>
      </c>
    </row>
    <row r="43" spans="1:22" ht="12.75">
      <c r="A43" s="88">
        <v>13</v>
      </c>
      <c r="B43" s="101" t="s">
        <v>17</v>
      </c>
      <c r="C43" s="90">
        <f>Wyliczenia!E17</f>
        <v>2050000</v>
      </c>
      <c r="D43" s="90">
        <f>Wyliczenia!F17</f>
        <v>1775000</v>
      </c>
      <c r="E43" s="90">
        <f>Wyliczenia!G17</f>
        <v>1500000</v>
      </c>
      <c r="F43" s="90">
        <f>Wyliczenia!H17</f>
        <v>1175000</v>
      </c>
      <c r="G43" s="90">
        <f>Wyliczenia!I17</f>
        <v>650000</v>
      </c>
      <c r="H43" s="90">
        <f>Wyliczenia!J17</f>
        <v>250000</v>
      </c>
      <c r="I43" s="90">
        <f>Wyliczenia!K17</f>
        <v>0</v>
      </c>
      <c r="J43" s="90">
        <f>Wyliczenia!L17</f>
        <v>0</v>
      </c>
      <c r="K43" s="90">
        <f>Wyliczenia!M17</f>
        <v>0</v>
      </c>
      <c r="L43" s="90">
        <f>Wyliczenia!N17</f>
        <v>0</v>
      </c>
      <c r="M43" s="90">
        <f>Wyliczenia!O17</f>
        <v>0</v>
      </c>
      <c r="N43" s="90">
        <f>Wyliczenia!P17</f>
        <v>0</v>
      </c>
      <c r="O43" s="90">
        <f>Wyliczenia!Q17</f>
        <v>0</v>
      </c>
      <c r="P43" s="90">
        <f>Wyliczenia!R17</f>
        <v>0</v>
      </c>
      <c r="Q43" s="90">
        <f>Wyliczenia!S17</f>
        <v>0</v>
      </c>
      <c r="R43" s="90">
        <f>Wyliczenia!T17</f>
        <v>0</v>
      </c>
      <c r="S43" s="90">
        <f>Wyliczenia!U17</f>
        <v>0</v>
      </c>
      <c r="T43" s="90">
        <f>Wyliczenia!V17</f>
        <v>0</v>
      </c>
      <c r="U43" s="90">
        <f>Wyliczenia!W17</f>
        <v>0</v>
      </c>
      <c r="V43" s="90">
        <f>Wyliczenia!X17</f>
        <v>0</v>
      </c>
    </row>
    <row r="44" spans="1:22" ht="22.5">
      <c r="A44" s="84" t="s">
        <v>3</v>
      </c>
      <c r="B44" s="102" t="s">
        <v>18</v>
      </c>
      <c r="C44" s="91"/>
      <c r="D44" s="108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</row>
    <row r="45" spans="1:22" ht="33.75">
      <c r="A45" s="84" t="s">
        <v>5</v>
      </c>
      <c r="B45" s="102" t="s">
        <v>19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  <row r="46" spans="1:22" ht="56.25">
      <c r="A46" s="84">
        <v>14</v>
      </c>
      <c r="B46" s="102" t="s">
        <v>20</v>
      </c>
      <c r="C46" s="279"/>
      <c r="D46" s="279"/>
      <c r="E46" s="279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</row>
    <row r="47" spans="1:22" ht="22.5">
      <c r="A47" s="84">
        <v>15</v>
      </c>
      <c r="B47" s="102" t="s">
        <v>76</v>
      </c>
      <c r="C47" s="109">
        <f>ROUND(C30/C10*100,2)</f>
        <v>22.83</v>
      </c>
      <c r="D47" s="109">
        <f aca="true" t="shared" si="28" ref="D47:K47">ROUND(D30/D10*100,2)</f>
        <v>2.8</v>
      </c>
      <c r="E47" s="109">
        <f t="shared" si="28"/>
        <v>2.76</v>
      </c>
      <c r="F47" s="109">
        <f t="shared" si="28"/>
        <v>3.07</v>
      </c>
      <c r="G47" s="109">
        <f t="shared" si="28"/>
        <v>4.72</v>
      </c>
      <c r="H47" s="109">
        <f t="shared" si="28"/>
        <v>3.47</v>
      </c>
      <c r="I47" s="109">
        <f t="shared" si="28"/>
        <v>2.08</v>
      </c>
      <c r="J47" s="109" t="e">
        <f t="shared" si="28"/>
        <v>#DIV/0!</v>
      </c>
      <c r="K47" s="109" t="e">
        <f t="shared" si="28"/>
        <v>#DIV/0!</v>
      </c>
      <c r="L47" s="109" t="e">
        <f aca="true" t="shared" si="29" ref="L47:V47">ROUND(L30/L10*100,2)</f>
        <v>#DIV/0!</v>
      </c>
      <c r="M47" s="109" t="e">
        <f t="shared" si="29"/>
        <v>#DIV/0!</v>
      </c>
      <c r="N47" s="109" t="e">
        <f t="shared" si="29"/>
        <v>#DIV/0!</v>
      </c>
      <c r="O47" s="109" t="e">
        <f t="shared" si="29"/>
        <v>#DIV/0!</v>
      </c>
      <c r="P47" s="109" t="e">
        <f t="shared" si="29"/>
        <v>#DIV/0!</v>
      </c>
      <c r="Q47" s="109" t="e">
        <f t="shared" si="29"/>
        <v>#DIV/0!</v>
      </c>
      <c r="R47" s="109" t="e">
        <f t="shared" si="29"/>
        <v>#DIV/0!</v>
      </c>
      <c r="S47" s="109" t="e">
        <f t="shared" si="29"/>
        <v>#DIV/0!</v>
      </c>
      <c r="T47" s="109" t="e">
        <f t="shared" si="29"/>
        <v>#DIV/0!</v>
      </c>
      <c r="U47" s="109" t="e">
        <f t="shared" si="29"/>
        <v>#DIV/0!</v>
      </c>
      <c r="V47" s="109" t="e">
        <f t="shared" si="29"/>
        <v>#DIV/0!</v>
      </c>
    </row>
    <row r="48" spans="1:22" ht="22.5">
      <c r="A48" s="280" t="s">
        <v>3</v>
      </c>
      <c r="B48" s="102" t="s">
        <v>172</v>
      </c>
      <c r="C48" s="110">
        <f>Wyliczenia!E7</f>
        <v>8.575028316060124</v>
      </c>
      <c r="D48" s="110">
        <f>Wyliczenia!F7</f>
        <v>6.8133007889882595</v>
      </c>
      <c r="E48" s="110">
        <f>Wyliczenia!G7</f>
        <v>5.265536516753068</v>
      </c>
      <c r="F48" s="110">
        <f>Wyliczenia!H7</f>
        <v>5.193192854108939</v>
      </c>
      <c r="G48" s="110">
        <f>Wyliczenia!I7</f>
        <v>5.914759166808801</v>
      </c>
      <c r="H48" s="110">
        <f>Wyliczenia!J7</f>
        <v>4.9602025437447885</v>
      </c>
      <c r="I48" s="110">
        <f>Wyliczenia!K7</f>
        <v>3.0442508612391617</v>
      </c>
      <c r="J48" s="110">
        <f>Wyliczenia!L7</f>
        <v>2.0494323829212964</v>
      </c>
      <c r="K48" s="110" t="e">
        <f>Wyliczenia!M7</f>
        <v>#DIV/0!</v>
      </c>
      <c r="L48" s="110" t="e">
        <f>Wyliczenia!N7</f>
        <v>#DIV/0!</v>
      </c>
      <c r="M48" s="110" t="e">
        <f>Wyliczenia!O7</f>
        <v>#DIV/0!</v>
      </c>
      <c r="N48" s="110" t="e">
        <f>Wyliczenia!P7</f>
        <v>#DIV/0!</v>
      </c>
      <c r="O48" s="110" t="e">
        <f>Wyliczenia!Q7</f>
        <v>#DIV/0!</v>
      </c>
      <c r="P48" s="110" t="e">
        <f>Wyliczenia!R7</f>
        <v>#DIV/0!</v>
      </c>
      <c r="Q48" s="110" t="e">
        <f>Wyliczenia!S7</f>
        <v>#DIV/0!</v>
      </c>
      <c r="R48" s="110" t="e">
        <f>Wyliczenia!T7</f>
        <v>#DIV/0!</v>
      </c>
      <c r="S48" s="110" t="e">
        <f>Wyliczenia!U7</f>
        <v>#DIV/0!</v>
      </c>
      <c r="T48" s="110" t="e">
        <f>Wyliczenia!V7</f>
        <v>#DIV/0!</v>
      </c>
      <c r="U48" s="110" t="e">
        <f>Wyliczenia!W7</f>
        <v>#DIV/0!</v>
      </c>
      <c r="V48" s="110" t="e">
        <f>Wyliczenia!X7</f>
        <v>#DIV/0!</v>
      </c>
    </row>
    <row r="49" ht="12.75">
      <c r="A49" s="281"/>
    </row>
    <row r="50" ht="12.75">
      <c r="A50" s="281"/>
    </row>
    <row r="51" ht="12.75">
      <c r="A51" s="281"/>
    </row>
    <row r="52" spans="1:11" ht="12.75">
      <c r="A52" s="281"/>
      <c r="B52" s="283"/>
      <c r="C52" s="284"/>
      <c r="D52" s="284"/>
      <c r="E52" s="284"/>
      <c r="F52" s="284"/>
      <c r="G52" s="284"/>
      <c r="H52" s="284"/>
      <c r="I52" s="284"/>
      <c r="J52" s="284"/>
      <c r="K52" s="284"/>
    </row>
    <row r="53" ht="12.75">
      <c r="A53" s="281"/>
    </row>
    <row r="54" ht="12.75">
      <c r="A54" s="282"/>
    </row>
    <row r="55" ht="12.75">
      <c r="A55" s="28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2" ht="12.75">
      <c r="A61" s="1"/>
      <c r="B61" s="1"/>
    </row>
  </sheetData>
  <sheetProtection password="CA53" sheet="1" objects="1" scenarios="1"/>
  <mergeCells count="3">
    <mergeCell ref="A8:A9"/>
    <mergeCell ref="B8:B9"/>
    <mergeCell ref="C8:H8"/>
  </mergeCells>
  <printOptions/>
  <pageMargins left="0.1968503937007874" right="0.3937007874015748" top="0.3937007874015748" bottom="0.3937007874015748" header="0" footer="0"/>
  <pageSetup horizontalDpi="600" verticalDpi="600" orientation="landscape" paperSize="9" r:id="rId1"/>
  <headerFooter alignWithMargins="0">
    <oddHeader>&amp;C&amp;A</oddHeader>
    <oddFooter>&amp;CStrona 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1" sqref="F31"/>
    </sheetView>
  </sheetViews>
  <sheetFormatPr defaultColWidth="9.140625" defaultRowHeight="12.75"/>
  <cols>
    <col min="1" max="1" width="5.421875" style="0" customWidth="1"/>
    <col min="2" max="2" width="39.140625" style="0" customWidth="1"/>
    <col min="3" max="5" width="10.8515625" style="0" bestFit="1" customWidth="1"/>
    <col min="6" max="6" width="10.57421875" style="0" customWidth="1"/>
    <col min="7" max="7" width="11.8515625" style="0" customWidth="1"/>
    <col min="8" max="8" width="12.00390625" style="0" customWidth="1"/>
    <col min="9" max="9" width="11.421875" style="0" customWidth="1"/>
    <col min="10" max="10" width="12.00390625" style="0" customWidth="1"/>
    <col min="11" max="11" width="12.140625" style="0" customWidth="1"/>
    <col min="12" max="22" width="10.8515625" style="0" bestFit="1" customWidth="1"/>
  </cols>
  <sheetData>
    <row r="1" spans="1:11" ht="12.75">
      <c r="A1" s="407" t="s">
        <v>0</v>
      </c>
      <c r="B1" s="407" t="s">
        <v>1</v>
      </c>
      <c r="C1" s="407" t="s">
        <v>24</v>
      </c>
      <c r="D1" s="407"/>
      <c r="E1" s="407"/>
      <c r="F1" s="407"/>
      <c r="G1" s="407"/>
      <c r="H1" s="407"/>
      <c r="I1" s="85"/>
      <c r="J1" s="85"/>
      <c r="K1" s="85"/>
    </row>
    <row r="2" spans="1:22" ht="12.75">
      <c r="A2" s="408"/>
      <c r="B2" s="408"/>
      <c r="C2" s="86">
        <v>2011</v>
      </c>
      <c r="D2" s="86">
        <v>2012</v>
      </c>
      <c r="E2" s="86">
        <v>2013</v>
      </c>
      <c r="F2" s="86">
        <v>2014</v>
      </c>
      <c r="G2" s="87">
        <v>2015</v>
      </c>
      <c r="H2" s="87">
        <v>2016</v>
      </c>
      <c r="I2" s="88">
        <v>2017</v>
      </c>
      <c r="J2" s="88">
        <v>2018</v>
      </c>
      <c r="K2" s="88">
        <v>2019</v>
      </c>
      <c r="L2" s="88">
        <v>2020</v>
      </c>
      <c r="M2" s="88">
        <v>2021</v>
      </c>
      <c r="N2" s="88">
        <v>2022</v>
      </c>
      <c r="O2" s="88">
        <v>2023</v>
      </c>
      <c r="P2" s="88">
        <v>2024</v>
      </c>
      <c r="Q2" s="88">
        <v>2025</v>
      </c>
      <c r="R2" s="88">
        <v>2026</v>
      </c>
      <c r="S2" s="88">
        <v>2027</v>
      </c>
      <c r="T2" s="88">
        <v>2028</v>
      </c>
      <c r="U2" s="88">
        <v>2029</v>
      </c>
      <c r="V2" s="88">
        <v>2030</v>
      </c>
    </row>
    <row r="3" spans="1:22" ht="12.75">
      <c r="A3" s="88">
        <v>1</v>
      </c>
      <c r="B3" s="101" t="s">
        <v>2</v>
      </c>
      <c r="C3" s="90">
        <f>'WFP Obliczenia'!C10</f>
        <v>13057566</v>
      </c>
      <c r="D3" s="90">
        <f>'WFP Obliczenia'!D10</f>
        <v>13100000</v>
      </c>
      <c r="E3" s="90">
        <f>'WFP Obliczenia'!E10</f>
        <v>12809000</v>
      </c>
      <c r="F3" s="90">
        <f>'WFP Obliczenia'!F10</f>
        <v>12714000</v>
      </c>
      <c r="G3" s="90">
        <f>'WFP Obliczenia'!G10</f>
        <v>12220000</v>
      </c>
      <c r="H3" s="90">
        <f>'WFP Obliczenia'!H10</f>
        <v>12350000</v>
      </c>
      <c r="I3" s="90">
        <f>'WFP Obliczenia'!I10</f>
        <v>12500000</v>
      </c>
      <c r="J3" s="90">
        <f>'WFP Obliczenia'!J10</f>
        <v>0</v>
      </c>
      <c r="K3" s="90">
        <f>'WFP Obliczenia'!K10</f>
        <v>0</v>
      </c>
      <c r="L3" s="90">
        <f>'WFP Obliczenia'!L10</f>
        <v>0</v>
      </c>
      <c r="M3" s="90">
        <f>'WFP Obliczenia'!M10</f>
        <v>0</v>
      </c>
      <c r="N3" s="90">
        <f>'WFP Obliczenia'!N10</f>
        <v>0</v>
      </c>
      <c r="O3" s="90">
        <f>'WFP Obliczenia'!O10</f>
        <v>0</v>
      </c>
      <c r="P3" s="90">
        <f>'WFP Obliczenia'!P10</f>
        <v>0</v>
      </c>
      <c r="Q3" s="90">
        <f>'WFP Obliczenia'!Q10</f>
        <v>0</v>
      </c>
      <c r="R3" s="90">
        <f>'WFP Obliczenia'!R10</f>
        <v>0</v>
      </c>
      <c r="S3" s="90">
        <f>'WFP Obliczenia'!S10</f>
        <v>0</v>
      </c>
      <c r="T3" s="90">
        <f>'WFP Obliczenia'!T10</f>
        <v>0</v>
      </c>
      <c r="U3" s="90">
        <f>'WFP Obliczenia'!U10</f>
        <v>0</v>
      </c>
      <c r="V3" s="90">
        <f>'WFP Obliczenia'!V10</f>
        <v>0</v>
      </c>
    </row>
    <row r="4" spans="1:22" ht="12.75">
      <c r="A4" s="88" t="s">
        <v>3</v>
      </c>
      <c r="B4" s="101" t="s">
        <v>4</v>
      </c>
      <c r="C4" s="90">
        <f>'WFP Obliczenia'!C11</f>
        <v>10032111</v>
      </c>
      <c r="D4" s="90">
        <f>'WFP Obliczenia'!D11</f>
        <v>10600000</v>
      </c>
      <c r="E4" s="90">
        <f>'WFP Obliczenia'!E11</f>
        <v>10759000</v>
      </c>
      <c r="F4" s="90">
        <f>'WFP Obliczenia'!F11</f>
        <v>10744000</v>
      </c>
      <c r="G4" s="90">
        <f>'WFP Obliczenia'!G11</f>
        <v>10920000</v>
      </c>
      <c r="H4" s="90">
        <f>'WFP Obliczenia'!H11</f>
        <v>11020000</v>
      </c>
      <c r="I4" s="90">
        <f>'WFP Obliczenia'!I11</f>
        <v>11305000</v>
      </c>
      <c r="J4" s="90">
        <f>'WFP Obliczenia'!J11</f>
        <v>0</v>
      </c>
      <c r="K4" s="90">
        <f>'WFP Obliczenia'!K11</f>
        <v>0</v>
      </c>
      <c r="L4" s="90">
        <f>'WFP Obliczenia'!L11</f>
        <v>0</v>
      </c>
      <c r="M4" s="90">
        <f>'WFP Obliczenia'!M11</f>
        <v>0</v>
      </c>
      <c r="N4" s="90">
        <f>'WFP Obliczenia'!N11</f>
        <v>0</v>
      </c>
      <c r="O4" s="90">
        <f>'WFP Obliczenia'!O11</f>
        <v>0</v>
      </c>
      <c r="P4" s="90">
        <f>'WFP Obliczenia'!P11</f>
        <v>0</v>
      </c>
      <c r="Q4" s="90">
        <f>'WFP Obliczenia'!Q11</f>
        <v>0</v>
      </c>
      <c r="R4" s="90">
        <f>'WFP Obliczenia'!R11</f>
        <v>0</v>
      </c>
      <c r="S4" s="90">
        <f>'WFP Obliczenia'!S11</f>
        <v>0</v>
      </c>
      <c r="T4" s="90">
        <f>'WFP Obliczenia'!T11</f>
        <v>0</v>
      </c>
      <c r="U4" s="90">
        <f>'WFP Obliczenia'!U11</f>
        <v>0</v>
      </c>
      <c r="V4" s="90">
        <f>'WFP Obliczenia'!V11</f>
        <v>0</v>
      </c>
    </row>
    <row r="5" spans="1:22" ht="12.75">
      <c r="A5" s="88" t="s">
        <v>5</v>
      </c>
      <c r="B5" s="101" t="s">
        <v>23</v>
      </c>
      <c r="C5" s="90">
        <f>'WFP Obliczenia'!C13</f>
        <v>3025455</v>
      </c>
      <c r="D5" s="90">
        <f>'WFP Obliczenia'!D13</f>
        <v>2500000</v>
      </c>
      <c r="E5" s="90">
        <f>'WFP Obliczenia'!E13</f>
        <v>2050000</v>
      </c>
      <c r="F5" s="90">
        <f>'WFP Obliczenia'!F13</f>
        <v>1970000</v>
      </c>
      <c r="G5" s="90">
        <f>'WFP Obliczenia'!G13</f>
        <v>1300000</v>
      </c>
      <c r="H5" s="90">
        <f>'WFP Obliczenia'!H13</f>
        <v>1330000</v>
      </c>
      <c r="I5" s="90">
        <f>'WFP Obliczenia'!I13</f>
        <v>1195000</v>
      </c>
      <c r="J5" s="90">
        <f>'WFP Obliczenia'!J13</f>
        <v>0</v>
      </c>
      <c r="K5" s="90">
        <f>'WFP Obliczenia'!K13</f>
        <v>0</v>
      </c>
      <c r="L5" s="90">
        <f>'WFP Obliczenia'!L13</f>
        <v>0</v>
      </c>
      <c r="M5" s="90">
        <f>'WFP Obliczenia'!M13</f>
        <v>0</v>
      </c>
      <c r="N5" s="90">
        <f>'WFP Obliczenia'!N13</f>
        <v>0</v>
      </c>
      <c r="O5" s="90">
        <f>'WFP Obliczenia'!O13</f>
        <v>0</v>
      </c>
      <c r="P5" s="90">
        <f>'WFP Obliczenia'!P13</f>
        <v>0</v>
      </c>
      <c r="Q5" s="90">
        <f>'WFP Obliczenia'!Q13</f>
        <v>0</v>
      </c>
      <c r="R5" s="90">
        <f>'WFP Obliczenia'!R13</f>
        <v>0</v>
      </c>
      <c r="S5" s="90">
        <f>'WFP Obliczenia'!S13</f>
        <v>0</v>
      </c>
      <c r="T5" s="90">
        <f>'WFP Obliczenia'!T13</f>
        <v>0</v>
      </c>
      <c r="U5" s="90">
        <f>'WFP Obliczenia'!U13</f>
        <v>0</v>
      </c>
      <c r="V5" s="90">
        <f>'WFP Obliczenia'!V13</f>
        <v>0</v>
      </c>
    </row>
    <row r="6" spans="1:22" ht="12.75">
      <c r="A6" s="88"/>
      <c r="B6" s="101" t="s">
        <v>68</v>
      </c>
      <c r="C6" s="90">
        <f>'WFP Obliczenia'!C14</f>
        <v>200000</v>
      </c>
      <c r="D6" s="90">
        <f>'WFP Obliczenia'!D14</f>
        <v>240000</v>
      </c>
      <c r="E6" s="90">
        <f>'WFP Obliczenia'!E14</f>
        <v>200000</v>
      </c>
      <c r="F6" s="90">
        <f>'WFP Obliczenia'!F14</f>
        <v>200000</v>
      </c>
      <c r="G6" s="90">
        <f>'WFP Obliczenia'!G14</f>
        <v>250000</v>
      </c>
      <c r="H6" s="90">
        <f>'WFP Obliczenia'!H14</f>
        <v>230000</v>
      </c>
      <c r="I6" s="90">
        <f>'WFP Obliczenia'!I14</f>
        <v>195000</v>
      </c>
      <c r="J6" s="90">
        <f>'WFP Obliczenia'!J14</f>
        <v>0</v>
      </c>
      <c r="K6" s="90">
        <f>'WFP Obliczenia'!K14</f>
        <v>0</v>
      </c>
      <c r="L6" s="90">
        <f>'WFP Obliczenia'!L14</f>
        <v>0</v>
      </c>
      <c r="M6" s="90">
        <f>'WFP Obliczenia'!M14</f>
        <v>0</v>
      </c>
      <c r="N6" s="90">
        <f>'WFP Obliczenia'!N14</f>
        <v>0</v>
      </c>
      <c r="O6" s="90">
        <f>'WFP Obliczenia'!O14</f>
        <v>0</v>
      </c>
      <c r="P6" s="90">
        <f>'WFP Obliczenia'!P14</f>
        <v>0</v>
      </c>
      <c r="Q6" s="90">
        <f>'WFP Obliczenia'!Q14</f>
        <v>0</v>
      </c>
      <c r="R6" s="90">
        <f>'WFP Obliczenia'!R14</f>
        <v>0</v>
      </c>
      <c r="S6" s="90">
        <f>'WFP Obliczenia'!S14</f>
        <v>0</v>
      </c>
      <c r="T6" s="90">
        <f>'WFP Obliczenia'!T14</f>
        <v>0</v>
      </c>
      <c r="U6" s="90">
        <f>'WFP Obliczenia'!U14</f>
        <v>0</v>
      </c>
      <c r="V6" s="90">
        <f>'WFP Obliczenia'!V14</f>
        <v>0</v>
      </c>
    </row>
    <row r="7" spans="1:22" ht="22.5" customHeight="1">
      <c r="A7" s="84">
        <v>2</v>
      </c>
      <c r="B7" s="102" t="s">
        <v>171</v>
      </c>
      <c r="C7" s="90">
        <f>'WFP Obliczenia'!C15</f>
        <v>9743160</v>
      </c>
      <c r="D7" s="90">
        <f>'WFP Obliczenia'!D15</f>
        <v>9976000</v>
      </c>
      <c r="E7" s="90">
        <f>'WFP Obliczenia'!E15</f>
        <v>10011500</v>
      </c>
      <c r="F7" s="90">
        <f>'WFP Obliczenia'!F15</f>
        <v>10234300</v>
      </c>
      <c r="G7" s="90">
        <f>'WFP Obliczenia'!G15</f>
        <v>10748000</v>
      </c>
      <c r="H7" s="90">
        <f>'WFP Obliczenia'!H15</f>
        <v>11094000</v>
      </c>
      <c r="I7" s="90">
        <f>'WFP Obliczenia'!I15</f>
        <v>11229400</v>
      </c>
      <c r="J7" s="90">
        <f>'WFP Obliczenia'!J15</f>
        <v>0</v>
      </c>
      <c r="K7" s="90">
        <f>'WFP Obliczenia'!K15</f>
        <v>0</v>
      </c>
      <c r="L7" s="90">
        <f>'WFP Obliczenia'!L15</f>
        <v>0</v>
      </c>
      <c r="M7" s="90">
        <f>'WFP Obliczenia'!M15</f>
        <v>0</v>
      </c>
      <c r="N7" s="90">
        <f>'WFP Obliczenia'!N15</f>
        <v>0</v>
      </c>
      <c r="O7" s="90">
        <f>'WFP Obliczenia'!O15</f>
        <v>0</v>
      </c>
      <c r="P7" s="90">
        <f>'WFP Obliczenia'!P15</f>
        <v>0</v>
      </c>
      <c r="Q7" s="90">
        <f>'WFP Obliczenia'!Q15</f>
        <v>0</v>
      </c>
      <c r="R7" s="90">
        <f>'WFP Obliczenia'!R15</f>
        <v>0</v>
      </c>
      <c r="S7" s="90">
        <f>'WFP Obliczenia'!S15</f>
        <v>0</v>
      </c>
      <c r="T7" s="90">
        <f>'WFP Obliczenia'!T15</f>
        <v>0</v>
      </c>
      <c r="U7" s="90">
        <f>'WFP Obliczenia'!U15</f>
        <v>0</v>
      </c>
      <c r="V7" s="90">
        <f>'WFP Obliczenia'!V15</f>
        <v>0</v>
      </c>
    </row>
    <row r="8" spans="1:22" ht="22.5" customHeight="1">
      <c r="A8" s="84" t="s">
        <v>3</v>
      </c>
      <c r="B8" s="102" t="s">
        <v>7</v>
      </c>
      <c r="C8" s="90">
        <f>'WFP Obliczenia'!C18</f>
        <v>5126991</v>
      </c>
      <c r="D8" s="90">
        <f>'WFP Obliczenia'!D18</f>
        <v>5203896</v>
      </c>
      <c r="E8" s="90">
        <f>'WFP Obliczenia'!E18</f>
        <v>5281953</v>
      </c>
      <c r="F8" s="90">
        <f>'WFP Obliczenia'!F18</f>
        <v>5361183</v>
      </c>
      <c r="G8" s="90">
        <f>'WFP Obliczenia'!G18</f>
        <v>5441601</v>
      </c>
      <c r="H8" s="90">
        <f>'WFP Obliczenia'!H18</f>
        <v>5523225</v>
      </c>
      <c r="I8" s="90">
        <f>'WFP Obliczenia'!I18</f>
        <v>5589504</v>
      </c>
      <c r="J8" s="90">
        <f>'WFP Obliczenia'!J18</f>
        <v>0</v>
      </c>
      <c r="K8" s="90">
        <f>'WFP Obliczenia'!K18</f>
        <v>0</v>
      </c>
      <c r="L8" s="90">
        <f>'WFP Obliczenia'!L18</f>
        <v>0</v>
      </c>
      <c r="M8" s="90">
        <f>'WFP Obliczenia'!M18</f>
        <v>0</v>
      </c>
      <c r="N8" s="90">
        <f>'WFP Obliczenia'!N18</f>
        <v>0</v>
      </c>
      <c r="O8" s="90">
        <f>'WFP Obliczenia'!O18</f>
        <v>0</v>
      </c>
      <c r="P8" s="90">
        <f>'WFP Obliczenia'!P18</f>
        <v>0</v>
      </c>
      <c r="Q8" s="90">
        <f>'WFP Obliczenia'!Q18</f>
        <v>0</v>
      </c>
      <c r="R8" s="90">
        <f>'WFP Obliczenia'!R18</f>
        <v>0</v>
      </c>
      <c r="S8" s="90">
        <f>'WFP Obliczenia'!S18</f>
        <v>0</v>
      </c>
      <c r="T8" s="90">
        <f>'WFP Obliczenia'!T18</f>
        <v>0</v>
      </c>
      <c r="U8" s="90">
        <f>'WFP Obliczenia'!U18</f>
        <v>0</v>
      </c>
      <c r="V8" s="90">
        <f>'WFP Obliczenia'!V18</f>
        <v>0</v>
      </c>
    </row>
    <row r="9" spans="1:22" ht="12.75">
      <c r="A9" s="88" t="s">
        <v>5</v>
      </c>
      <c r="B9" s="101" t="s">
        <v>8</v>
      </c>
      <c r="C9" s="90">
        <f>'WFP Obliczenia'!C19</f>
        <v>1527395</v>
      </c>
      <c r="D9" s="90">
        <f>'WFP Obliczenia'!D19</f>
        <v>1550305</v>
      </c>
      <c r="E9" s="90">
        <f>'WFP Obliczenia'!E19</f>
        <v>1573560</v>
      </c>
      <c r="F9" s="90">
        <f>'WFP Obliczenia'!F19</f>
        <v>1597163</v>
      </c>
      <c r="G9" s="90">
        <f>'WFP Obliczenia'!G19</f>
        <v>1621121</v>
      </c>
      <c r="H9" s="90">
        <f>'WFP Obliczenia'!H19</f>
        <v>1645438</v>
      </c>
      <c r="I9" s="90">
        <f>'WFP Obliczenia'!I19</f>
        <v>1665183</v>
      </c>
      <c r="J9" s="90">
        <f>'WFP Obliczenia'!J19</f>
        <v>0</v>
      </c>
      <c r="K9" s="90">
        <f>'WFP Obliczenia'!K19</f>
        <v>0</v>
      </c>
      <c r="L9" s="90">
        <f>'WFP Obliczenia'!L19</f>
        <v>0</v>
      </c>
      <c r="M9" s="90">
        <f>'WFP Obliczenia'!M19</f>
        <v>0</v>
      </c>
      <c r="N9" s="90">
        <f>'WFP Obliczenia'!N19</f>
        <v>0</v>
      </c>
      <c r="O9" s="90">
        <f>'WFP Obliczenia'!O19</f>
        <v>0</v>
      </c>
      <c r="P9" s="90">
        <f>'WFP Obliczenia'!P19</f>
        <v>0</v>
      </c>
      <c r="Q9" s="90">
        <f>'WFP Obliczenia'!Q19</f>
        <v>0</v>
      </c>
      <c r="R9" s="90">
        <f>'WFP Obliczenia'!R19</f>
        <v>0</v>
      </c>
      <c r="S9" s="90">
        <f>'WFP Obliczenia'!S19</f>
        <v>0</v>
      </c>
      <c r="T9" s="90">
        <f>'WFP Obliczenia'!T19</f>
        <v>0</v>
      </c>
      <c r="U9" s="90">
        <f>'WFP Obliczenia'!U19</f>
        <v>0</v>
      </c>
      <c r="V9" s="90">
        <f>'WFP Obliczenia'!V19</f>
        <v>0</v>
      </c>
    </row>
    <row r="10" spans="1:22" ht="22.5" customHeight="1">
      <c r="A10" s="84" t="s">
        <v>6</v>
      </c>
      <c r="B10" s="276" t="s">
        <v>9</v>
      </c>
      <c r="C10" s="90">
        <f>'WFP Obliczenia'!C21</f>
        <v>0</v>
      </c>
      <c r="D10" s="90">
        <f>'WFP Obliczenia'!D21</f>
        <v>0</v>
      </c>
      <c r="E10" s="90">
        <f>'WFP Obliczenia'!E21</f>
        <v>0</v>
      </c>
      <c r="F10" s="90">
        <f>'WFP Obliczenia'!F21</f>
        <v>0</v>
      </c>
      <c r="G10" s="90">
        <f>'WFP Obliczenia'!G21</f>
        <v>0</v>
      </c>
      <c r="H10" s="90">
        <f>'WFP Obliczenia'!H21</f>
        <v>0</v>
      </c>
      <c r="I10" s="90">
        <f>'WFP Obliczenia'!I21</f>
        <v>0</v>
      </c>
      <c r="J10" s="90">
        <f>'WFP Obliczenia'!J21</f>
        <v>0</v>
      </c>
      <c r="K10" s="90">
        <f>'WFP Obliczenia'!K21</f>
        <v>0</v>
      </c>
      <c r="L10" s="90">
        <f>'WFP Obliczenia'!L21</f>
        <v>0</v>
      </c>
      <c r="M10" s="90">
        <f>'WFP Obliczenia'!M21</f>
        <v>0</v>
      </c>
      <c r="N10" s="90">
        <f>'WFP Obliczenia'!N21</f>
        <v>0</v>
      </c>
      <c r="O10" s="90">
        <f>'WFP Obliczenia'!O21</f>
        <v>0</v>
      </c>
      <c r="P10" s="90">
        <f>'WFP Obliczenia'!P21</f>
        <v>0</v>
      </c>
      <c r="Q10" s="90">
        <f>'WFP Obliczenia'!Q21</f>
        <v>0</v>
      </c>
      <c r="R10" s="90">
        <f>'WFP Obliczenia'!R21</f>
        <v>0</v>
      </c>
      <c r="S10" s="90">
        <f>'WFP Obliczenia'!S21</f>
        <v>0</v>
      </c>
      <c r="T10" s="90">
        <f>'WFP Obliczenia'!T21</f>
        <v>0</v>
      </c>
      <c r="U10" s="90">
        <f>'WFP Obliczenia'!U21</f>
        <v>0</v>
      </c>
      <c r="V10" s="90">
        <f>'WFP Obliczenia'!V21</f>
        <v>0</v>
      </c>
    </row>
    <row r="11" spans="1:22" ht="33.75" customHeight="1">
      <c r="A11" s="84" t="s">
        <v>10</v>
      </c>
      <c r="B11" s="102" t="s">
        <v>117</v>
      </c>
      <c r="C11" s="90">
        <f>'WFP Obliczenia'!C22</f>
        <v>0</v>
      </c>
      <c r="D11" s="90">
        <f>'WFP Obliczenia'!D22</f>
        <v>0</v>
      </c>
      <c r="E11" s="90">
        <f>'WFP Obliczenia'!E22</f>
        <v>0</v>
      </c>
      <c r="F11" s="90">
        <f>'WFP Obliczenia'!F22</f>
        <v>0</v>
      </c>
      <c r="G11" s="90">
        <f>'WFP Obliczenia'!G22</f>
        <v>0</v>
      </c>
      <c r="H11" s="90">
        <f>'WFP Obliczenia'!H22</f>
        <v>0</v>
      </c>
      <c r="I11" s="90">
        <f>'WFP Obliczenia'!I22</f>
        <v>0</v>
      </c>
      <c r="J11" s="90">
        <f>'WFP Obliczenia'!J22</f>
        <v>0</v>
      </c>
      <c r="K11" s="90">
        <f>'WFP Obliczenia'!K22</f>
        <v>0</v>
      </c>
      <c r="L11" s="90">
        <f>'WFP Obliczenia'!L22</f>
        <v>0</v>
      </c>
      <c r="M11" s="90">
        <f>'WFP Obliczenia'!M22</f>
        <v>0</v>
      </c>
      <c r="N11" s="90">
        <f>'WFP Obliczenia'!N22</f>
        <v>0</v>
      </c>
      <c r="O11" s="90">
        <f>'WFP Obliczenia'!O22</f>
        <v>0</v>
      </c>
      <c r="P11" s="90">
        <f>'WFP Obliczenia'!P22</f>
        <v>0</v>
      </c>
      <c r="Q11" s="90">
        <f>'WFP Obliczenia'!Q22</f>
        <v>0</v>
      </c>
      <c r="R11" s="90">
        <f>'WFP Obliczenia'!R22</f>
        <v>0</v>
      </c>
      <c r="S11" s="90">
        <f>'WFP Obliczenia'!S22</f>
        <v>0</v>
      </c>
      <c r="T11" s="90">
        <f>'WFP Obliczenia'!T22</f>
        <v>0</v>
      </c>
      <c r="U11" s="90">
        <f>'WFP Obliczenia'!U22</f>
        <v>0</v>
      </c>
      <c r="V11" s="90">
        <f>'WFP Obliczenia'!V22</f>
        <v>0</v>
      </c>
    </row>
    <row r="12" spans="1:22" ht="22.5" customHeight="1">
      <c r="A12" s="84" t="s">
        <v>11</v>
      </c>
      <c r="B12" s="102" t="s">
        <v>116</v>
      </c>
      <c r="C12" s="90">
        <f>'WFP Obliczenia'!C23</f>
        <v>72530.4</v>
      </c>
      <c r="D12" s="90">
        <f>'WFP Obliczenia'!D23</f>
        <v>70530.4</v>
      </c>
      <c r="E12" s="90">
        <f>'WFP Obliczenia'!E23</f>
        <v>56264.6</v>
      </c>
      <c r="F12" s="90">
        <f>'WFP Obliczenia'!F23</f>
        <v>5856</v>
      </c>
      <c r="G12" s="90">
        <f>'WFP Obliczenia'!G23</f>
        <v>5856</v>
      </c>
      <c r="H12" s="90">
        <f>'WFP Obliczenia'!H23</f>
        <v>5856</v>
      </c>
      <c r="I12" s="90">
        <f>'WFP Obliczenia'!I23</f>
        <v>555856</v>
      </c>
      <c r="J12" s="90">
        <f>'WFP Obliczenia'!J23</f>
        <v>0</v>
      </c>
      <c r="K12" s="90">
        <f>'WFP Obliczenia'!K23</f>
        <v>0</v>
      </c>
      <c r="L12" s="90">
        <f>'WFP Obliczenia'!L23</f>
        <v>0</v>
      </c>
      <c r="M12" s="90">
        <f>'WFP Obliczenia'!M23</f>
        <v>0</v>
      </c>
      <c r="N12" s="90">
        <f>'WFP Obliczenia'!N23</f>
        <v>0</v>
      </c>
      <c r="O12" s="90">
        <f>'WFP Obliczenia'!O23</f>
        <v>0</v>
      </c>
      <c r="P12" s="90">
        <f>'WFP Obliczenia'!P23</f>
        <v>0</v>
      </c>
      <c r="Q12" s="90">
        <f>'WFP Obliczenia'!Q23</f>
        <v>0</v>
      </c>
      <c r="R12" s="90">
        <f>'WFP Obliczenia'!R23</f>
        <v>0</v>
      </c>
      <c r="S12" s="90">
        <f>'WFP Obliczenia'!S23</f>
        <v>0</v>
      </c>
      <c r="T12" s="90">
        <f>'WFP Obliczenia'!T23</f>
        <v>0</v>
      </c>
      <c r="U12" s="90">
        <f>'WFP Obliczenia'!U23</f>
        <v>0</v>
      </c>
      <c r="V12" s="90">
        <f>'WFP Obliczenia'!V23</f>
        <v>0</v>
      </c>
    </row>
    <row r="13" spans="1:22" ht="33.75" customHeight="1">
      <c r="A13" s="84">
        <v>3</v>
      </c>
      <c r="B13" s="102" t="s">
        <v>69</v>
      </c>
      <c r="C13" s="90">
        <f>'WFP Obliczenia'!C24</f>
        <v>3314406</v>
      </c>
      <c r="D13" s="90">
        <f>'WFP Obliczenia'!D24</f>
        <v>3124000</v>
      </c>
      <c r="E13" s="90">
        <f>'WFP Obliczenia'!E24</f>
        <v>2797500</v>
      </c>
      <c r="F13" s="90">
        <f>'WFP Obliczenia'!F24</f>
        <v>2479700</v>
      </c>
      <c r="G13" s="90">
        <f>'WFP Obliczenia'!G24</f>
        <v>1472000</v>
      </c>
      <c r="H13" s="90">
        <f>'WFP Obliczenia'!H24</f>
        <v>1256000</v>
      </c>
      <c r="I13" s="90">
        <f>'WFP Obliczenia'!I24</f>
        <v>1270600</v>
      </c>
      <c r="J13" s="90">
        <f>'WFP Obliczenia'!J24</f>
        <v>0</v>
      </c>
      <c r="K13" s="90">
        <f>'WFP Obliczenia'!K24</f>
        <v>0</v>
      </c>
      <c r="L13" s="90">
        <f>'WFP Obliczenia'!L24</f>
        <v>0</v>
      </c>
      <c r="M13" s="90">
        <f>'WFP Obliczenia'!M24</f>
        <v>0</v>
      </c>
      <c r="N13" s="90">
        <f>'WFP Obliczenia'!N24</f>
        <v>0</v>
      </c>
      <c r="O13" s="90">
        <f>'WFP Obliczenia'!O24</f>
        <v>0</v>
      </c>
      <c r="P13" s="90">
        <f>'WFP Obliczenia'!P24</f>
        <v>0</v>
      </c>
      <c r="Q13" s="90">
        <f>'WFP Obliczenia'!Q24</f>
        <v>0</v>
      </c>
      <c r="R13" s="90">
        <f>'WFP Obliczenia'!R24</f>
        <v>0</v>
      </c>
      <c r="S13" s="90">
        <f>'WFP Obliczenia'!S24</f>
        <v>0</v>
      </c>
      <c r="T13" s="90">
        <f>'WFP Obliczenia'!T24</f>
        <v>0</v>
      </c>
      <c r="U13" s="90">
        <f>'WFP Obliczenia'!U24</f>
        <v>0</v>
      </c>
      <c r="V13" s="90">
        <f>'WFP Obliczenia'!V24</f>
        <v>0</v>
      </c>
    </row>
    <row r="14" spans="1:22" ht="33.75" customHeight="1">
      <c r="A14" s="84">
        <v>4</v>
      </c>
      <c r="B14" s="102" t="s">
        <v>12</v>
      </c>
      <c r="C14" s="90">
        <f>'WFP Obliczenia'!C25</f>
        <v>1343618</v>
      </c>
      <c r="D14" s="90">
        <f>'WFP Obliczenia'!D25</f>
        <v>0</v>
      </c>
      <c r="E14" s="90">
        <f>'WFP Obliczenia'!E25</f>
        <v>92000</v>
      </c>
      <c r="F14" s="90">
        <f>'WFP Obliczenia'!F25</f>
        <v>136000</v>
      </c>
      <c r="G14" s="90">
        <f>'WFP Obliczenia'!G25</f>
        <v>125200</v>
      </c>
      <c r="H14" s="90">
        <f>'WFP Obliczenia'!H25</f>
        <v>220400</v>
      </c>
      <c r="I14" s="90">
        <f>'WFP Obliczenia'!I25</f>
        <v>48400</v>
      </c>
      <c r="J14" s="90">
        <f>'WFP Obliczenia'!J25</f>
        <v>58700</v>
      </c>
      <c r="K14" s="90">
        <f>'WFP Obliczenia'!K25</f>
        <v>58700</v>
      </c>
      <c r="L14" s="90">
        <f>'WFP Obliczenia'!L25</f>
        <v>58700</v>
      </c>
      <c r="M14" s="90">
        <f>'WFP Obliczenia'!M25</f>
        <v>58700</v>
      </c>
      <c r="N14" s="90">
        <f>'WFP Obliczenia'!N25</f>
        <v>58700</v>
      </c>
      <c r="O14" s="90">
        <f>'WFP Obliczenia'!O25</f>
        <v>58700</v>
      </c>
      <c r="P14" s="90">
        <f>'WFP Obliczenia'!P25</f>
        <v>58700</v>
      </c>
      <c r="Q14" s="90">
        <f>'WFP Obliczenia'!Q25</f>
        <v>58700</v>
      </c>
      <c r="R14" s="90">
        <f>'WFP Obliczenia'!R25</f>
        <v>58700</v>
      </c>
      <c r="S14" s="90">
        <f>'WFP Obliczenia'!S25</f>
        <v>58700</v>
      </c>
      <c r="T14" s="90">
        <f>'WFP Obliczenia'!T25</f>
        <v>58700</v>
      </c>
      <c r="U14" s="90">
        <f>'WFP Obliczenia'!U25</f>
        <v>58700</v>
      </c>
      <c r="V14" s="90">
        <f>'WFP Obliczenia'!V25</f>
        <v>58700</v>
      </c>
    </row>
    <row r="15" spans="1:22" ht="22.5" customHeight="1">
      <c r="A15" s="84" t="s">
        <v>3</v>
      </c>
      <c r="B15" s="276" t="s">
        <v>118</v>
      </c>
      <c r="C15" s="90">
        <f>'WFP Obliczenia'!C26</f>
        <v>1343618</v>
      </c>
      <c r="D15" s="90">
        <f>'WFP Obliczenia'!D26</f>
        <v>0</v>
      </c>
      <c r="E15" s="90">
        <f>'WFP Obliczenia'!E26</f>
        <v>92000</v>
      </c>
      <c r="F15" s="90">
        <f>'WFP Obliczenia'!F26</f>
        <v>99837</v>
      </c>
      <c r="G15" s="90">
        <f>'WFP Obliczenia'!G26</f>
        <v>105200</v>
      </c>
      <c r="H15" s="90">
        <f>'WFP Obliczenia'!H26</f>
        <v>200400</v>
      </c>
      <c r="I15" s="90">
        <f>'WFP Obliczenia'!I26</f>
        <v>28400</v>
      </c>
      <c r="J15" s="90">
        <f>'WFP Obliczenia'!J26</f>
        <v>0</v>
      </c>
      <c r="K15" s="90">
        <f>'WFP Obliczenia'!K26</f>
        <v>0</v>
      </c>
      <c r="L15" s="90">
        <f>'WFP Obliczenia'!L26</f>
        <v>0</v>
      </c>
      <c r="M15" s="90">
        <f>'WFP Obliczenia'!M26</f>
        <v>0</v>
      </c>
      <c r="N15" s="90">
        <f>'WFP Obliczenia'!N26</f>
        <v>0</v>
      </c>
      <c r="O15" s="90">
        <f>'WFP Obliczenia'!O26</f>
        <v>0</v>
      </c>
      <c r="P15" s="90">
        <f>'WFP Obliczenia'!P26</f>
        <v>0</v>
      </c>
      <c r="Q15" s="90">
        <f>'WFP Obliczenia'!Q26</f>
        <v>0</v>
      </c>
      <c r="R15" s="90">
        <f>'WFP Obliczenia'!R26</f>
        <v>0</v>
      </c>
      <c r="S15" s="90">
        <f>'WFP Obliczenia'!S26</f>
        <v>0</v>
      </c>
      <c r="T15" s="90">
        <f>'WFP Obliczenia'!T26</f>
        <v>0</v>
      </c>
      <c r="U15" s="90">
        <f>'WFP Obliczenia'!U26</f>
        <v>0</v>
      </c>
      <c r="V15" s="90">
        <f>'WFP Obliczenia'!V26</f>
        <v>0</v>
      </c>
    </row>
    <row r="16" spans="1:22" ht="22.5" customHeight="1">
      <c r="A16" s="84">
        <v>5</v>
      </c>
      <c r="B16" s="102" t="s">
        <v>71</v>
      </c>
      <c r="C16" s="90">
        <f>'WFP Obliczenia'!C27</f>
        <v>0</v>
      </c>
      <c r="D16" s="90">
        <f>'WFP Obliczenia'!D27</f>
        <v>0</v>
      </c>
      <c r="E16" s="90">
        <f>'WFP Obliczenia'!E27</f>
        <v>0</v>
      </c>
      <c r="F16" s="90">
        <f>'WFP Obliczenia'!F27</f>
        <v>0</v>
      </c>
      <c r="G16" s="90">
        <f>'WFP Obliczenia'!G27</f>
        <v>0</v>
      </c>
      <c r="H16" s="90">
        <f>'WFP Obliczenia'!H27</f>
        <v>0</v>
      </c>
      <c r="I16" s="90">
        <f>'WFP Obliczenia'!I27</f>
        <v>0</v>
      </c>
      <c r="J16" s="90">
        <f>'WFP Obliczenia'!J27</f>
        <v>0</v>
      </c>
      <c r="K16" s="90">
        <f>'WFP Obliczenia'!K27</f>
        <v>0</v>
      </c>
      <c r="L16" s="90">
        <f>'WFP Obliczenia'!L27</f>
        <v>0</v>
      </c>
      <c r="M16" s="90">
        <f>'WFP Obliczenia'!M27</f>
        <v>0</v>
      </c>
      <c r="N16" s="90">
        <f>'WFP Obliczenia'!N27</f>
        <v>0</v>
      </c>
      <c r="O16" s="90">
        <f>'WFP Obliczenia'!O27</f>
        <v>0</v>
      </c>
      <c r="P16" s="90">
        <f>'WFP Obliczenia'!P27</f>
        <v>0</v>
      </c>
      <c r="Q16" s="90">
        <f>'WFP Obliczenia'!Q27</f>
        <v>0</v>
      </c>
      <c r="R16" s="90">
        <f>'WFP Obliczenia'!R27</f>
        <v>0</v>
      </c>
      <c r="S16" s="90">
        <f>'WFP Obliczenia'!S27</f>
        <v>0</v>
      </c>
      <c r="T16" s="90">
        <f>'WFP Obliczenia'!T27</f>
        <v>0</v>
      </c>
      <c r="U16" s="90">
        <f>'WFP Obliczenia'!U27</f>
        <v>0</v>
      </c>
      <c r="V16" s="90">
        <f>'WFP Obliczenia'!V27</f>
        <v>0</v>
      </c>
    </row>
    <row r="17" spans="1:22" ht="22.5" customHeight="1">
      <c r="A17" s="84">
        <v>6</v>
      </c>
      <c r="B17" s="102" t="s">
        <v>73</v>
      </c>
      <c r="C17" s="90">
        <f>'WFP Obliczenia'!C29</f>
        <v>4658024</v>
      </c>
      <c r="D17" s="90">
        <f>'WFP Obliczenia'!D29</f>
        <v>3124000</v>
      </c>
      <c r="E17" s="90">
        <f>'WFP Obliczenia'!E29</f>
        <v>2889500</v>
      </c>
      <c r="F17" s="90">
        <f>'WFP Obliczenia'!F29</f>
        <v>2579537</v>
      </c>
      <c r="G17" s="90">
        <f>'WFP Obliczenia'!G29</f>
        <v>1577200</v>
      </c>
      <c r="H17" s="90">
        <f>'WFP Obliczenia'!H29</f>
        <v>1456400</v>
      </c>
      <c r="I17" s="90">
        <f>'WFP Obliczenia'!I29</f>
        <v>1299000</v>
      </c>
      <c r="J17" s="90">
        <f>'WFP Obliczenia'!J29</f>
        <v>0</v>
      </c>
      <c r="K17" s="90">
        <f>'WFP Obliczenia'!K29</f>
        <v>0</v>
      </c>
      <c r="L17" s="90">
        <f>'WFP Obliczenia'!L29</f>
        <v>0</v>
      </c>
      <c r="M17" s="90">
        <f>'WFP Obliczenia'!M29</f>
        <v>0</v>
      </c>
      <c r="N17" s="90">
        <f>'WFP Obliczenia'!N29</f>
        <v>0</v>
      </c>
      <c r="O17" s="90">
        <f>'WFP Obliczenia'!O29</f>
        <v>0</v>
      </c>
      <c r="P17" s="90">
        <f>'WFP Obliczenia'!P29</f>
        <v>0</v>
      </c>
      <c r="Q17" s="90">
        <f>'WFP Obliczenia'!Q29</f>
        <v>0</v>
      </c>
      <c r="R17" s="90">
        <f>'WFP Obliczenia'!R29</f>
        <v>0</v>
      </c>
      <c r="S17" s="90">
        <f>'WFP Obliczenia'!S29</f>
        <v>0</v>
      </c>
      <c r="T17" s="90">
        <f>'WFP Obliczenia'!T29</f>
        <v>0</v>
      </c>
      <c r="U17" s="90">
        <f>'WFP Obliczenia'!U29</f>
        <v>0</v>
      </c>
      <c r="V17" s="90">
        <f>'WFP Obliczenia'!V29</f>
        <v>0</v>
      </c>
    </row>
    <row r="18" spans="1:22" ht="12.75">
      <c r="A18" s="88">
        <v>7</v>
      </c>
      <c r="B18" s="101" t="s">
        <v>13</v>
      </c>
      <c r="C18" s="90">
        <f>'WFP Obliczenia'!C30</f>
        <v>2980455</v>
      </c>
      <c r="D18" s="90">
        <f>'WFP Obliczenia'!D30</f>
        <v>367000</v>
      </c>
      <c r="E18" s="90">
        <f>'WFP Obliczenia'!E30</f>
        <v>353500</v>
      </c>
      <c r="F18" s="90">
        <f>'WFP Obliczenia'!F30</f>
        <v>390500</v>
      </c>
      <c r="G18" s="90">
        <f>'WFP Obliczenia'!G30</f>
        <v>576800</v>
      </c>
      <c r="H18" s="90">
        <f>'WFP Obliczenia'!H30</f>
        <v>428000</v>
      </c>
      <c r="I18" s="90">
        <f>'WFP Obliczenia'!I30</f>
        <v>260300</v>
      </c>
      <c r="J18" s="90">
        <f>'WFP Obliczenia'!J30</f>
        <v>0</v>
      </c>
      <c r="K18" s="90">
        <f>'WFP Obliczenia'!K30</f>
        <v>0</v>
      </c>
      <c r="L18" s="90">
        <f>'WFP Obliczenia'!L30</f>
        <v>0</v>
      </c>
      <c r="M18" s="90">
        <f>'WFP Obliczenia'!M30</f>
        <v>0</v>
      </c>
      <c r="N18" s="90">
        <f>'WFP Obliczenia'!N30</f>
        <v>0</v>
      </c>
      <c r="O18" s="90">
        <f>'WFP Obliczenia'!O30</f>
        <v>0</v>
      </c>
      <c r="P18" s="90">
        <f>'WFP Obliczenia'!P30</f>
        <v>0</v>
      </c>
      <c r="Q18" s="90">
        <f>'WFP Obliczenia'!Q30</f>
        <v>0</v>
      </c>
      <c r="R18" s="90">
        <f>'WFP Obliczenia'!R30</f>
        <v>0</v>
      </c>
      <c r="S18" s="90">
        <f>'WFP Obliczenia'!S30</f>
        <v>0</v>
      </c>
      <c r="T18" s="90">
        <f>'WFP Obliczenia'!T30</f>
        <v>0</v>
      </c>
      <c r="U18" s="90">
        <f>'WFP Obliczenia'!U30</f>
        <v>0</v>
      </c>
      <c r="V18" s="90">
        <f>'WFP Obliczenia'!V30</f>
        <v>0</v>
      </c>
    </row>
    <row r="19" spans="1:22" ht="22.5" customHeight="1">
      <c r="A19" s="84" t="s">
        <v>3</v>
      </c>
      <c r="B19" s="102" t="s">
        <v>119</v>
      </c>
      <c r="C19" s="90">
        <f>'WFP Obliczenia'!C31</f>
        <v>2870455</v>
      </c>
      <c r="D19" s="90">
        <f>'WFP Obliczenia'!D31</f>
        <v>275000</v>
      </c>
      <c r="E19" s="90">
        <f>'WFP Obliczenia'!E31</f>
        <v>275000</v>
      </c>
      <c r="F19" s="90">
        <f>'WFP Obliczenia'!F31</f>
        <v>325000</v>
      </c>
      <c r="G19" s="90">
        <f>'WFP Obliczenia'!G31</f>
        <v>525000</v>
      </c>
      <c r="H19" s="90">
        <f>'WFP Obliczenia'!H31</f>
        <v>400000</v>
      </c>
      <c r="I19" s="90">
        <f>'WFP Obliczenia'!I31</f>
        <v>250000</v>
      </c>
      <c r="J19" s="90">
        <f>'WFP Obliczenia'!J31</f>
        <v>0</v>
      </c>
      <c r="K19" s="90">
        <f>'WFP Obliczenia'!K31</f>
        <v>0</v>
      </c>
      <c r="L19" s="90">
        <f>'WFP Obliczenia'!L31</f>
        <v>0</v>
      </c>
      <c r="M19" s="90">
        <f>'WFP Obliczenia'!M31</f>
        <v>0</v>
      </c>
      <c r="N19" s="90">
        <f>'WFP Obliczenia'!N31</f>
        <v>0</v>
      </c>
      <c r="O19" s="90">
        <f>'WFP Obliczenia'!O31</f>
        <v>0</v>
      </c>
      <c r="P19" s="90">
        <f>'WFP Obliczenia'!P31</f>
        <v>0</v>
      </c>
      <c r="Q19" s="90">
        <f>'WFP Obliczenia'!Q31</f>
        <v>0</v>
      </c>
      <c r="R19" s="90">
        <f>'WFP Obliczenia'!R31</f>
        <v>0</v>
      </c>
      <c r="S19" s="90">
        <f>'WFP Obliczenia'!S31</f>
        <v>0</v>
      </c>
      <c r="T19" s="90">
        <f>'WFP Obliczenia'!T31</f>
        <v>0</v>
      </c>
      <c r="U19" s="90">
        <f>'WFP Obliczenia'!U31</f>
        <v>0</v>
      </c>
      <c r="V19" s="90">
        <f>'WFP Obliczenia'!V31</f>
        <v>0</v>
      </c>
    </row>
    <row r="20" spans="1:22" ht="22.5" customHeight="1">
      <c r="A20" s="84" t="s">
        <v>5</v>
      </c>
      <c r="B20" s="102" t="s">
        <v>120</v>
      </c>
      <c r="C20" s="90">
        <f>'WFP Obliczenia'!C31</f>
        <v>2870455</v>
      </c>
      <c r="D20" s="90">
        <f>'WFP Obliczenia'!D31</f>
        <v>275000</v>
      </c>
      <c r="E20" s="90">
        <f>'WFP Obliczenia'!E31</f>
        <v>275000</v>
      </c>
      <c r="F20" s="90">
        <f>'WFP Obliczenia'!F31</f>
        <v>325000</v>
      </c>
      <c r="G20" s="90">
        <f>'WFP Obliczenia'!G31</f>
        <v>525000</v>
      </c>
      <c r="H20" s="90">
        <f>'WFP Obliczenia'!H31</f>
        <v>400000</v>
      </c>
      <c r="I20" s="90">
        <f>'WFP Obliczenia'!I31</f>
        <v>250000</v>
      </c>
      <c r="J20" s="90">
        <f>'WFP Obliczenia'!J31</f>
        <v>0</v>
      </c>
      <c r="K20" s="90">
        <f>'WFP Obliczenia'!K31</f>
        <v>0</v>
      </c>
      <c r="L20" s="90">
        <f>'WFP Obliczenia'!L31</f>
        <v>0</v>
      </c>
      <c r="M20" s="90">
        <f>'WFP Obliczenia'!M31</f>
        <v>0</v>
      </c>
      <c r="N20" s="90">
        <f>'WFP Obliczenia'!N31</f>
        <v>0</v>
      </c>
      <c r="O20" s="90">
        <f>'WFP Obliczenia'!O31</f>
        <v>0</v>
      </c>
      <c r="P20" s="90">
        <f>'WFP Obliczenia'!P31</f>
        <v>0</v>
      </c>
      <c r="Q20" s="90">
        <f>'WFP Obliczenia'!Q31</f>
        <v>0</v>
      </c>
      <c r="R20" s="90">
        <f>'WFP Obliczenia'!R31</f>
        <v>0</v>
      </c>
      <c r="S20" s="90">
        <f>'WFP Obliczenia'!S31</f>
        <v>0</v>
      </c>
      <c r="T20" s="90">
        <f>'WFP Obliczenia'!T31</f>
        <v>0</v>
      </c>
      <c r="U20" s="90">
        <f>'WFP Obliczenia'!U31</f>
        <v>0</v>
      </c>
      <c r="V20" s="90">
        <f>'WFP Obliczenia'!V31</f>
        <v>0</v>
      </c>
    </row>
    <row r="21" spans="1:22" ht="22.5" customHeight="1">
      <c r="A21" s="88" t="s">
        <v>6</v>
      </c>
      <c r="B21" s="276" t="s">
        <v>70</v>
      </c>
      <c r="C21" s="90">
        <f>'WFP Obliczenia'!C33</f>
        <v>110000</v>
      </c>
      <c r="D21" s="90">
        <f>'WFP Obliczenia'!D33</f>
        <v>92000</v>
      </c>
      <c r="E21" s="90">
        <f>'WFP Obliczenia'!E33</f>
        <v>78500</v>
      </c>
      <c r="F21" s="90">
        <f>'WFP Obliczenia'!F33</f>
        <v>65500</v>
      </c>
      <c r="G21" s="90">
        <f>'WFP Obliczenia'!G33</f>
        <v>51800</v>
      </c>
      <c r="H21" s="90">
        <f>'WFP Obliczenia'!H33</f>
        <v>28000</v>
      </c>
      <c r="I21" s="90">
        <f>'WFP Obliczenia'!I33</f>
        <v>10300</v>
      </c>
      <c r="J21" s="90">
        <f>'WFP Obliczenia'!J33</f>
        <v>0</v>
      </c>
      <c r="K21" s="90">
        <f>'WFP Obliczenia'!K33</f>
        <v>0</v>
      </c>
      <c r="L21" s="90">
        <f>'WFP Obliczenia'!L33</f>
        <v>0</v>
      </c>
      <c r="M21" s="90">
        <f>'WFP Obliczenia'!M33</f>
        <v>0</v>
      </c>
      <c r="N21" s="90">
        <f>'WFP Obliczenia'!N33</f>
        <v>0</v>
      </c>
      <c r="O21" s="90">
        <f>'WFP Obliczenia'!O33</f>
        <v>0</v>
      </c>
      <c r="P21" s="90">
        <f>'WFP Obliczenia'!P33</f>
        <v>0</v>
      </c>
      <c r="Q21" s="90">
        <f>'WFP Obliczenia'!Q33</f>
        <v>0</v>
      </c>
      <c r="R21" s="90">
        <f>'WFP Obliczenia'!R33</f>
        <v>0</v>
      </c>
      <c r="S21" s="90">
        <f>'WFP Obliczenia'!S33</f>
        <v>0</v>
      </c>
      <c r="T21" s="90">
        <f>'WFP Obliczenia'!T33</f>
        <v>0</v>
      </c>
      <c r="U21" s="90">
        <f>'WFP Obliczenia'!U33</f>
        <v>0</v>
      </c>
      <c r="V21" s="90">
        <f>'WFP Obliczenia'!V33</f>
        <v>0</v>
      </c>
    </row>
    <row r="22" spans="1:22" ht="22.5" customHeight="1">
      <c r="A22" s="88">
        <v>8</v>
      </c>
      <c r="B22" s="102" t="s">
        <v>72</v>
      </c>
      <c r="C22" s="90">
        <f>'WFP Obliczenia'!C34</f>
        <v>0</v>
      </c>
      <c r="D22" s="90">
        <f>'WFP Obliczenia'!D34</f>
        <v>0</v>
      </c>
      <c r="E22" s="90">
        <f>'WFP Obliczenia'!E34</f>
        <v>0</v>
      </c>
      <c r="F22" s="90">
        <f>'WFP Obliczenia'!F34</f>
        <v>0</v>
      </c>
      <c r="G22" s="90">
        <f>'WFP Obliczenia'!G34</f>
        <v>0</v>
      </c>
      <c r="H22" s="90">
        <f>'WFP Obliczenia'!H34</f>
        <v>0</v>
      </c>
      <c r="I22" s="90">
        <f>'WFP Obliczenia'!I34</f>
        <v>0</v>
      </c>
      <c r="J22" s="90">
        <f>'WFP Obliczenia'!J34</f>
        <v>0</v>
      </c>
      <c r="K22" s="90">
        <f>'WFP Obliczenia'!K34</f>
        <v>0</v>
      </c>
      <c r="L22" s="90">
        <f>'WFP Obliczenia'!L34</f>
        <v>0</v>
      </c>
      <c r="M22" s="90">
        <f>'WFP Obliczenia'!M34</f>
        <v>0</v>
      </c>
      <c r="N22" s="90">
        <f>'WFP Obliczenia'!N34</f>
        <v>0</v>
      </c>
      <c r="O22" s="90">
        <f>'WFP Obliczenia'!O34</f>
        <v>0</v>
      </c>
      <c r="P22" s="90">
        <f>'WFP Obliczenia'!P34</f>
        <v>0</v>
      </c>
      <c r="Q22" s="90">
        <f>'WFP Obliczenia'!Q34</f>
        <v>0</v>
      </c>
      <c r="R22" s="90">
        <f>'WFP Obliczenia'!R34</f>
        <v>0</v>
      </c>
      <c r="S22" s="90">
        <f>'WFP Obliczenia'!S34</f>
        <v>0</v>
      </c>
      <c r="T22" s="90">
        <f>'WFP Obliczenia'!T34</f>
        <v>0</v>
      </c>
      <c r="U22" s="90">
        <f>'WFP Obliczenia'!U34</f>
        <v>0</v>
      </c>
      <c r="V22" s="90">
        <f>'WFP Obliczenia'!V34</f>
        <v>0</v>
      </c>
    </row>
    <row r="23" spans="1:22" ht="22.5" customHeight="1">
      <c r="A23" s="84">
        <v>9</v>
      </c>
      <c r="B23" s="276" t="s">
        <v>33</v>
      </c>
      <c r="C23" s="90">
        <f>'WFP Obliczenia'!C36</f>
        <v>1677569</v>
      </c>
      <c r="D23" s="90">
        <f>'WFP Obliczenia'!D36</f>
        <v>2757000</v>
      </c>
      <c r="E23" s="90">
        <f>'WFP Obliczenia'!E36</f>
        <v>2536000</v>
      </c>
      <c r="F23" s="90">
        <f>'WFP Obliczenia'!F36</f>
        <v>2189037</v>
      </c>
      <c r="G23" s="90">
        <f>'WFP Obliczenia'!G36</f>
        <v>1000400</v>
      </c>
      <c r="H23" s="90">
        <f>'WFP Obliczenia'!H36</f>
        <v>1028400</v>
      </c>
      <c r="I23" s="90">
        <f>'WFP Obliczenia'!I36</f>
        <v>1038700</v>
      </c>
      <c r="J23" s="90">
        <f>'WFP Obliczenia'!J36</f>
        <v>0</v>
      </c>
      <c r="K23" s="90">
        <f>'WFP Obliczenia'!K36</f>
        <v>0</v>
      </c>
      <c r="L23" s="90">
        <f>'WFP Obliczenia'!L36</f>
        <v>0</v>
      </c>
      <c r="M23" s="90">
        <f>'WFP Obliczenia'!M36</f>
        <v>0</v>
      </c>
      <c r="N23" s="90">
        <f>'WFP Obliczenia'!N36</f>
        <v>0</v>
      </c>
      <c r="O23" s="90">
        <f>'WFP Obliczenia'!O36</f>
        <v>0</v>
      </c>
      <c r="P23" s="90">
        <f>'WFP Obliczenia'!P36</f>
        <v>0</v>
      </c>
      <c r="Q23" s="90">
        <f>'WFP Obliczenia'!Q36</f>
        <v>0</v>
      </c>
      <c r="R23" s="90">
        <f>'WFP Obliczenia'!R36</f>
        <v>0</v>
      </c>
      <c r="S23" s="90">
        <f>'WFP Obliczenia'!S36</f>
        <v>0</v>
      </c>
      <c r="T23" s="90">
        <f>'WFP Obliczenia'!T36</f>
        <v>0</v>
      </c>
      <c r="U23" s="90">
        <f>'WFP Obliczenia'!U36</f>
        <v>0</v>
      </c>
      <c r="V23" s="90">
        <f>'WFP Obliczenia'!V36</f>
        <v>0</v>
      </c>
    </row>
    <row r="24" spans="1:22" ht="12.75">
      <c r="A24" s="88">
        <v>10</v>
      </c>
      <c r="B24" s="101" t="s">
        <v>14</v>
      </c>
      <c r="C24" s="90">
        <f>'WFP Obliczenia'!C37</f>
        <v>1677569</v>
      </c>
      <c r="D24" s="90">
        <f>'WFP Obliczenia'!D37</f>
        <v>2665000</v>
      </c>
      <c r="E24" s="90">
        <f>'WFP Obliczenia'!E37</f>
        <v>2400000</v>
      </c>
      <c r="F24" s="90">
        <f>'WFP Obliczenia'!F37</f>
        <v>2100000</v>
      </c>
      <c r="G24" s="90">
        <f>'WFP Obliczenia'!G37</f>
        <v>800000</v>
      </c>
      <c r="H24" s="90">
        <f>'WFP Obliczenia'!H37</f>
        <v>1000000</v>
      </c>
      <c r="I24" s="90">
        <f>'WFP Obliczenia'!I37</f>
        <v>1000000</v>
      </c>
      <c r="J24" s="90">
        <f>'WFP Obliczenia'!J37</f>
        <v>0</v>
      </c>
      <c r="K24" s="90">
        <f>'WFP Obliczenia'!K37</f>
        <v>0</v>
      </c>
      <c r="L24" s="90">
        <f>'WFP Obliczenia'!L37</f>
        <v>0</v>
      </c>
      <c r="M24" s="90">
        <f>'WFP Obliczenia'!M37</f>
        <v>0</v>
      </c>
      <c r="N24" s="90">
        <f>'WFP Obliczenia'!N37</f>
        <v>0</v>
      </c>
      <c r="O24" s="90">
        <f>'WFP Obliczenia'!O37</f>
        <v>0</v>
      </c>
      <c r="P24" s="90">
        <f>'WFP Obliczenia'!P37</f>
        <v>0</v>
      </c>
      <c r="Q24" s="90">
        <f>'WFP Obliczenia'!Q37</f>
        <v>0</v>
      </c>
      <c r="R24" s="90">
        <f>'WFP Obliczenia'!R37</f>
        <v>0</v>
      </c>
      <c r="S24" s="90">
        <f>'WFP Obliczenia'!S37</f>
        <v>0</v>
      </c>
      <c r="T24" s="90">
        <f>'WFP Obliczenia'!T37</f>
        <v>0</v>
      </c>
      <c r="U24" s="90">
        <f>'WFP Obliczenia'!U37</f>
        <v>0</v>
      </c>
      <c r="V24" s="90">
        <f>'WFP Obliczenia'!V37</f>
        <v>0</v>
      </c>
    </row>
    <row r="25" spans="1:22" ht="22.5" customHeight="1">
      <c r="A25" s="84" t="s">
        <v>3</v>
      </c>
      <c r="B25" s="276" t="s">
        <v>34</v>
      </c>
      <c r="C25" s="90">
        <f>'WFP Obliczenia'!C38</f>
        <v>424220</v>
      </c>
      <c r="D25" s="90">
        <f>'WFP Obliczenia'!D38</f>
        <v>2522954</v>
      </c>
      <c r="E25" s="90">
        <f>'WFP Obliczenia'!E38</f>
        <v>2372240</v>
      </c>
      <c r="F25" s="90">
        <f>'WFP Obliczenia'!F38</f>
        <v>850000</v>
      </c>
      <c r="G25" s="90">
        <f>'WFP Obliczenia'!G38</f>
        <v>680000</v>
      </c>
      <c r="H25" s="90">
        <f>'WFP Obliczenia'!H38</f>
        <v>765000</v>
      </c>
      <c r="I25" s="90">
        <f>'WFP Obliczenia'!I38</f>
        <v>400000</v>
      </c>
      <c r="J25" s="90">
        <f>'WFP Obliczenia'!J38</f>
        <v>0</v>
      </c>
      <c r="K25" s="90">
        <f>'WFP Obliczenia'!K38</f>
        <v>0</v>
      </c>
      <c r="L25" s="90">
        <f>'WFP Obliczenia'!L38</f>
        <v>0</v>
      </c>
      <c r="M25" s="90">
        <f>'WFP Obliczenia'!M38</f>
        <v>0</v>
      </c>
      <c r="N25" s="90">
        <f>'WFP Obliczenia'!N38</f>
        <v>0</v>
      </c>
      <c r="O25" s="90">
        <f>'WFP Obliczenia'!O38</f>
        <v>0</v>
      </c>
      <c r="P25" s="90">
        <f>'WFP Obliczenia'!P38</f>
        <v>0</v>
      </c>
      <c r="Q25" s="90">
        <f>'WFP Obliczenia'!Q38</f>
        <v>0</v>
      </c>
      <c r="R25" s="90">
        <f>'WFP Obliczenia'!R38</f>
        <v>0</v>
      </c>
      <c r="S25" s="90">
        <f>'WFP Obliczenia'!S38</f>
        <v>0</v>
      </c>
      <c r="T25" s="90">
        <f>'WFP Obliczenia'!T38</f>
        <v>0</v>
      </c>
      <c r="U25" s="90">
        <f>'WFP Obliczenia'!U38</f>
        <v>0</v>
      </c>
      <c r="V25" s="90">
        <f>'WFP Obliczenia'!V38</f>
        <v>0</v>
      </c>
    </row>
    <row r="26" spans="1:22" ht="22.5" customHeight="1">
      <c r="A26" s="84">
        <v>11</v>
      </c>
      <c r="B26" s="102" t="s">
        <v>15</v>
      </c>
      <c r="C26" s="90">
        <f>'WFP Obliczenia'!C39</f>
        <v>0</v>
      </c>
      <c r="D26" s="90">
        <f>'WFP Obliczenia'!D39</f>
        <v>0</v>
      </c>
      <c r="E26" s="90">
        <f>'WFP Obliczenia'!E39</f>
        <v>0</v>
      </c>
      <c r="F26" s="90">
        <f>'WFP Obliczenia'!F39</f>
        <v>0</v>
      </c>
      <c r="G26" s="90">
        <f>'WFP Obliczenia'!G39</f>
        <v>0</v>
      </c>
      <c r="H26" s="90">
        <f>'WFP Obliczenia'!H39</f>
        <v>0</v>
      </c>
      <c r="I26" s="90">
        <f>'WFP Obliczenia'!I39</f>
        <v>0</v>
      </c>
      <c r="J26" s="90">
        <f>'WFP Obliczenia'!J39</f>
        <v>0</v>
      </c>
      <c r="K26" s="90">
        <f>'WFP Obliczenia'!K39</f>
        <v>0</v>
      </c>
      <c r="L26" s="90">
        <f>'WFP Obliczenia'!L39</f>
        <v>0</v>
      </c>
      <c r="M26" s="90">
        <f>'WFP Obliczenia'!M39</f>
        <v>0</v>
      </c>
      <c r="N26" s="90">
        <f>'WFP Obliczenia'!N39</f>
        <v>0</v>
      </c>
      <c r="O26" s="90">
        <f>'WFP Obliczenia'!O39</f>
        <v>0</v>
      </c>
      <c r="P26" s="90">
        <f>'WFP Obliczenia'!P39</f>
        <v>0</v>
      </c>
      <c r="Q26" s="90">
        <f>'WFP Obliczenia'!Q39</f>
        <v>0</v>
      </c>
      <c r="R26" s="90">
        <f>'WFP Obliczenia'!R39</f>
        <v>0</v>
      </c>
      <c r="S26" s="90">
        <f>'WFP Obliczenia'!S39</f>
        <v>0</v>
      </c>
      <c r="T26" s="90">
        <f>'WFP Obliczenia'!T39</f>
        <v>0</v>
      </c>
      <c r="U26" s="90">
        <f>'WFP Obliczenia'!U39</f>
        <v>0</v>
      </c>
      <c r="V26" s="90">
        <f>'WFP Obliczenia'!V39</f>
        <v>0</v>
      </c>
    </row>
    <row r="27" spans="1:22" ht="12.75">
      <c r="A27" s="88">
        <v>12</v>
      </c>
      <c r="B27" s="101" t="s">
        <v>16</v>
      </c>
      <c r="C27" s="90">
        <f>'WFP Obliczenia'!C40</f>
        <v>0</v>
      </c>
      <c r="D27" s="90">
        <f>'WFP Obliczenia'!D40</f>
        <v>92000</v>
      </c>
      <c r="E27" s="90">
        <f>'WFP Obliczenia'!E40</f>
        <v>136000</v>
      </c>
      <c r="F27" s="90">
        <f>'WFP Obliczenia'!F40</f>
        <v>89037</v>
      </c>
      <c r="G27" s="90">
        <f>'WFP Obliczenia'!G40</f>
        <v>200400</v>
      </c>
      <c r="H27" s="90">
        <f>'WFP Obliczenia'!H40</f>
        <v>28400</v>
      </c>
      <c r="I27" s="90">
        <f>'WFP Obliczenia'!I40</f>
        <v>38700</v>
      </c>
      <c r="J27" s="90">
        <f>'WFP Obliczenia'!J40</f>
        <v>0</v>
      </c>
      <c r="K27" s="90">
        <f>'WFP Obliczenia'!K40</f>
        <v>0</v>
      </c>
      <c r="L27" s="90">
        <f>'WFP Obliczenia'!L40</f>
        <v>0</v>
      </c>
      <c r="M27" s="90">
        <f>'WFP Obliczenia'!M40</f>
        <v>0</v>
      </c>
      <c r="N27" s="90">
        <f>'WFP Obliczenia'!N40</f>
        <v>0</v>
      </c>
      <c r="O27" s="90">
        <f>'WFP Obliczenia'!O40</f>
        <v>0</v>
      </c>
      <c r="P27" s="90">
        <f>'WFP Obliczenia'!P40</f>
        <v>0</v>
      </c>
      <c r="Q27" s="90">
        <f>'WFP Obliczenia'!Q40</f>
        <v>0</v>
      </c>
      <c r="R27" s="90">
        <f>'WFP Obliczenia'!R40</f>
        <v>0</v>
      </c>
      <c r="S27" s="90">
        <f>'WFP Obliczenia'!S40</f>
        <v>0</v>
      </c>
      <c r="T27" s="90">
        <f>'WFP Obliczenia'!T40</f>
        <v>0</v>
      </c>
      <c r="U27" s="90">
        <f>'WFP Obliczenia'!U40</f>
        <v>0</v>
      </c>
      <c r="V27" s="90">
        <f>'WFP Obliczenia'!V40</f>
        <v>0</v>
      </c>
    </row>
    <row r="28" spans="1:22" ht="12.75">
      <c r="A28" s="88">
        <v>13</v>
      </c>
      <c r="B28" s="101" t="s">
        <v>17</v>
      </c>
      <c r="C28" s="90">
        <f>'WFP Obliczenia'!C43</f>
        <v>2050000</v>
      </c>
      <c r="D28" s="90">
        <f>'WFP Obliczenia'!D43</f>
        <v>1775000</v>
      </c>
      <c r="E28" s="90">
        <f>'WFP Obliczenia'!E43</f>
        <v>1500000</v>
      </c>
      <c r="F28" s="90">
        <f>'WFP Obliczenia'!F43</f>
        <v>1175000</v>
      </c>
      <c r="G28" s="90">
        <f>'WFP Obliczenia'!G43</f>
        <v>650000</v>
      </c>
      <c r="H28" s="90">
        <f>'WFP Obliczenia'!H43</f>
        <v>250000</v>
      </c>
      <c r="I28" s="90">
        <f>'WFP Obliczenia'!I43</f>
        <v>0</v>
      </c>
      <c r="J28" s="90">
        <f>'WFP Obliczenia'!J43</f>
        <v>0</v>
      </c>
      <c r="K28" s="90">
        <f>'WFP Obliczenia'!K43</f>
        <v>0</v>
      </c>
      <c r="L28" s="90">
        <f>'WFP Obliczenia'!L43</f>
        <v>0</v>
      </c>
      <c r="M28" s="90">
        <f>'WFP Obliczenia'!M43</f>
        <v>0</v>
      </c>
      <c r="N28" s="90">
        <f>'WFP Obliczenia'!N43</f>
        <v>0</v>
      </c>
      <c r="O28" s="90">
        <f>'WFP Obliczenia'!O43</f>
        <v>0</v>
      </c>
      <c r="P28" s="90">
        <f>'WFP Obliczenia'!P43</f>
        <v>0</v>
      </c>
      <c r="Q28" s="90">
        <f>'WFP Obliczenia'!Q43</f>
        <v>0</v>
      </c>
      <c r="R28" s="90">
        <f>'WFP Obliczenia'!R43</f>
        <v>0</v>
      </c>
      <c r="S28" s="90">
        <f>'WFP Obliczenia'!S43</f>
        <v>0</v>
      </c>
      <c r="T28" s="90">
        <f>'WFP Obliczenia'!T43</f>
        <v>0</v>
      </c>
      <c r="U28" s="90">
        <f>'WFP Obliczenia'!U43</f>
        <v>0</v>
      </c>
      <c r="V28" s="90">
        <f>'WFP Obliczenia'!V43</f>
        <v>0</v>
      </c>
    </row>
    <row r="29" spans="1:22" ht="22.5" customHeight="1">
      <c r="A29" s="84" t="s">
        <v>3</v>
      </c>
      <c r="B29" s="102" t="s">
        <v>18</v>
      </c>
      <c r="C29" s="90">
        <f>'WFP Obliczenia'!C44</f>
        <v>0</v>
      </c>
      <c r="D29" s="90">
        <f>'WFP Obliczenia'!D44</f>
        <v>0</v>
      </c>
      <c r="E29" s="90">
        <f>'WFP Obliczenia'!E44</f>
        <v>0</v>
      </c>
      <c r="F29" s="90">
        <f>'WFP Obliczenia'!F44</f>
        <v>0</v>
      </c>
      <c r="G29" s="90">
        <f>'WFP Obliczenia'!G44</f>
        <v>0</v>
      </c>
      <c r="H29" s="90">
        <f>'WFP Obliczenia'!H44</f>
        <v>0</v>
      </c>
      <c r="I29" s="90">
        <f>'WFP Obliczenia'!I44</f>
        <v>0</v>
      </c>
      <c r="J29" s="90">
        <f>'WFP Obliczenia'!J44</f>
        <v>0</v>
      </c>
      <c r="K29" s="90">
        <f>'WFP Obliczenia'!K44</f>
        <v>0</v>
      </c>
      <c r="L29" s="90">
        <f>'WFP Obliczenia'!L44</f>
        <v>0</v>
      </c>
      <c r="M29" s="90">
        <f>'WFP Obliczenia'!M44</f>
        <v>0</v>
      </c>
      <c r="N29" s="90">
        <f>'WFP Obliczenia'!N44</f>
        <v>0</v>
      </c>
      <c r="O29" s="90">
        <f>'WFP Obliczenia'!O44</f>
        <v>0</v>
      </c>
      <c r="P29" s="90">
        <f>'WFP Obliczenia'!P44</f>
        <v>0</v>
      </c>
      <c r="Q29" s="90">
        <f>'WFP Obliczenia'!Q44</f>
        <v>0</v>
      </c>
      <c r="R29" s="90">
        <f>'WFP Obliczenia'!R44</f>
        <v>0</v>
      </c>
      <c r="S29" s="90">
        <f>'WFP Obliczenia'!S44</f>
        <v>0</v>
      </c>
      <c r="T29" s="90">
        <f>'WFP Obliczenia'!T44</f>
        <v>0</v>
      </c>
      <c r="U29" s="90">
        <f>'WFP Obliczenia'!U44</f>
        <v>0</v>
      </c>
      <c r="V29" s="90">
        <f>'WFP Obliczenia'!V44</f>
        <v>0</v>
      </c>
    </row>
    <row r="30" spans="1:22" ht="22.5" customHeight="1">
      <c r="A30" s="84" t="s">
        <v>5</v>
      </c>
      <c r="B30" s="102" t="s">
        <v>19</v>
      </c>
      <c r="C30" s="90">
        <f>'WFP Obliczenia'!C45</f>
        <v>0</v>
      </c>
      <c r="D30" s="90">
        <f>'WFP Obliczenia'!D45</f>
        <v>0</v>
      </c>
      <c r="E30" s="90">
        <f>'WFP Obliczenia'!E45</f>
        <v>0</v>
      </c>
      <c r="F30" s="90">
        <f>'WFP Obliczenia'!F45</f>
        <v>0</v>
      </c>
      <c r="G30" s="90">
        <f>'WFP Obliczenia'!G45</f>
        <v>0</v>
      </c>
      <c r="H30" s="90">
        <f>'WFP Obliczenia'!H45</f>
        <v>0</v>
      </c>
      <c r="I30" s="90">
        <f>'WFP Obliczenia'!I45</f>
        <v>0</v>
      </c>
      <c r="J30" s="90">
        <f>'WFP Obliczenia'!J45</f>
        <v>0</v>
      </c>
      <c r="K30" s="90">
        <f>'WFP Obliczenia'!K45</f>
        <v>0</v>
      </c>
      <c r="L30" s="90">
        <f>'WFP Obliczenia'!L45</f>
        <v>0</v>
      </c>
      <c r="M30" s="90">
        <f>'WFP Obliczenia'!M45</f>
        <v>0</v>
      </c>
      <c r="N30" s="90">
        <f>'WFP Obliczenia'!N45</f>
        <v>0</v>
      </c>
      <c r="O30" s="90">
        <f>'WFP Obliczenia'!O45</f>
        <v>0</v>
      </c>
      <c r="P30" s="90">
        <f>'WFP Obliczenia'!P45</f>
        <v>0</v>
      </c>
      <c r="Q30" s="90">
        <f>'WFP Obliczenia'!Q45</f>
        <v>0</v>
      </c>
      <c r="R30" s="90">
        <f>'WFP Obliczenia'!R45</f>
        <v>0</v>
      </c>
      <c r="S30" s="90">
        <f>'WFP Obliczenia'!S45</f>
        <v>0</v>
      </c>
      <c r="T30" s="90">
        <f>'WFP Obliczenia'!T45</f>
        <v>0</v>
      </c>
      <c r="U30" s="90">
        <f>'WFP Obliczenia'!U45</f>
        <v>0</v>
      </c>
      <c r="V30" s="90">
        <f>'WFP Obliczenia'!V45</f>
        <v>0</v>
      </c>
    </row>
    <row r="31" spans="1:22" ht="45" customHeight="1">
      <c r="A31" s="84">
        <v>14</v>
      </c>
      <c r="B31" s="102" t="s">
        <v>20</v>
      </c>
      <c r="C31" s="112"/>
      <c r="D31" s="112"/>
      <c r="E31" s="112"/>
      <c r="F31" s="90">
        <f>'WFP Obliczenia'!F46</f>
        <v>0</v>
      </c>
      <c r="G31" s="90">
        <f>'WFP Obliczenia'!G46</f>
        <v>0</v>
      </c>
      <c r="H31" s="90">
        <f>'WFP Obliczenia'!H46</f>
        <v>0</v>
      </c>
      <c r="I31" s="90">
        <f>'WFP Obliczenia'!I46</f>
        <v>0</v>
      </c>
      <c r="J31" s="90">
        <f>'WFP Obliczenia'!J46</f>
        <v>0</v>
      </c>
      <c r="K31" s="90">
        <f>'WFP Obliczenia'!K46</f>
        <v>0</v>
      </c>
      <c r="L31" s="90">
        <f>'WFP Obliczenia'!L46</f>
        <v>0</v>
      </c>
      <c r="M31" s="90">
        <f>'WFP Obliczenia'!M46</f>
        <v>0</v>
      </c>
      <c r="N31" s="90">
        <f>'WFP Obliczenia'!N46</f>
        <v>0</v>
      </c>
      <c r="O31" s="90">
        <f>'WFP Obliczenia'!O46</f>
        <v>0</v>
      </c>
      <c r="P31" s="90">
        <f>'WFP Obliczenia'!P46</f>
        <v>0</v>
      </c>
      <c r="Q31" s="90">
        <f>'WFP Obliczenia'!Q46</f>
        <v>0</v>
      </c>
      <c r="R31" s="90">
        <f>'WFP Obliczenia'!R46</f>
        <v>0</v>
      </c>
      <c r="S31" s="90">
        <f>'WFP Obliczenia'!S46</f>
        <v>0</v>
      </c>
      <c r="T31" s="90">
        <f>'WFP Obliczenia'!T46</f>
        <v>0</v>
      </c>
      <c r="U31" s="90">
        <f>'WFP Obliczenia'!U46</f>
        <v>0</v>
      </c>
      <c r="V31" s="90">
        <f>'WFP Obliczenia'!V46</f>
        <v>0</v>
      </c>
    </row>
    <row r="32" spans="1:22" ht="22.5" customHeight="1">
      <c r="A32" s="84">
        <v>15</v>
      </c>
      <c r="B32" s="102" t="s">
        <v>21</v>
      </c>
      <c r="C32" s="109">
        <f>'WFP Obliczenia'!C47</f>
        <v>22.83</v>
      </c>
      <c r="D32" s="109">
        <f>'WFP Obliczenia'!D47</f>
        <v>2.8</v>
      </c>
      <c r="E32" s="109">
        <f>'WFP Obliczenia'!E47</f>
        <v>2.76</v>
      </c>
      <c r="F32" s="109">
        <f>'WFP Obliczenia'!F47</f>
        <v>3.07</v>
      </c>
      <c r="G32" s="109">
        <f>'WFP Obliczenia'!G47</f>
        <v>4.72</v>
      </c>
      <c r="H32" s="109">
        <f>'WFP Obliczenia'!H47</f>
        <v>3.47</v>
      </c>
      <c r="I32" s="109">
        <f>'WFP Obliczenia'!I47</f>
        <v>2.08</v>
      </c>
      <c r="J32" s="109" t="e">
        <f>'WFP Obliczenia'!J47</f>
        <v>#DIV/0!</v>
      </c>
      <c r="K32" s="109" t="e">
        <f>'WFP Obliczenia'!K47</f>
        <v>#DIV/0!</v>
      </c>
      <c r="L32" s="109" t="e">
        <f>'WFP Obliczenia'!L47</f>
        <v>#DIV/0!</v>
      </c>
      <c r="M32" s="109" t="e">
        <f>'WFP Obliczenia'!M47</f>
        <v>#DIV/0!</v>
      </c>
      <c r="N32" s="109" t="e">
        <f>'WFP Obliczenia'!N47</f>
        <v>#DIV/0!</v>
      </c>
      <c r="O32" s="109" t="e">
        <f>'WFP Obliczenia'!O47</f>
        <v>#DIV/0!</v>
      </c>
      <c r="P32" s="109" t="e">
        <f>'WFP Obliczenia'!P47</f>
        <v>#DIV/0!</v>
      </c>
      <c r="Q32" s="109" t="e">
        <f>'WFP Obliczenia'!Q47</f>
        <v>#DIV/0!</v>
      </c>
      <c r="R32" s="109" t="e">
        <f>'WFP Obliczenia'!R47</f>
        <v>#DIV/0!</v>
      </c>
      <c r="S32" s="109" t="e">
        <f>'WFP Obliczenia'!S47</f>
        <v>#DIV/0!</v>
      </c>
      <c r="T32" s="109" t="e">
        <f>'WFP Obliczenia'!T47</f>
        <v>#DIV/0!</v>
      </c>
      <c r="U32" s="109" t="e">
        <f>'WFP Obliczenia'!U47</f>
        <v>#DIV/0!</v>
      </c>
      <c r="V32" s="109" t="e">
        <f>'WFP Obliczenia'!V47</f>
        <v>#DIV/0!</v>
      </c>
    </row>
    <row r="33" spans="1:22" ht="22.5" customHeight="1">
      <c r="A33" s="84" t="s">
        <v>3</v>
      </c>
      <c r="B33" s="102" t="s">
        <v>172</v>
      </c>
      <c r="C33" s="109">
        <f>'WFP Obliczenia'!C48</f>
        <v>8.575028316060124</v>
      </c>
      <c r="D33" s="109">
        <f>'WFP Obliczenia'!D48</f>
        <v>6.8133007889882595</v>
      </c>
      <c r="E33" s="109">
        <f>'WFP Obliczenia'!E48</f>
        <v>5.265536516753068</v>
      </c>
      <c r="F33" s="109">
        <f>'WFP Obliczenia'!F48</f>
        <v>5.193192854108939</v>
      </c>
      <c r="G33" s="109">
        <f>'WFP Obliczenia'!G48</f>
        <v>5.914759166808801</v>
      </c>
      <c r="H33" s="109">
        <f>'WFP Obliczenia'!H48</f>
        <v>4.9602025437447885</v>
      </c>
      <c r="I33" s="109">
        <f>'WFP Obliczenia'!I48</f>
        <v>3.0442508612391617</v>
      </c>
      <c r="J33" s="109">
        <f>'WFP Obliczenia'!J48</f>
        <v>2.0494323829212964</v>
      </c>
      <c r="K33" s="109" t="e">
        <f>'WFP Obliczenia'!K48</f>
        <v>#DIV/0!</v>
      </c>
      <c r="L33" s="109" t="e">
        <f>'WFP Obliczenia'!L48</f>
        <v>#DIV/0!</v>
      </c>
      <c r="M33" s="109" t="e">
        <f>'WFP Obliczenia'!M48</f>
        <v>#DIV/0!</v>
      </c>
      <c r="N33" s="109" t="e">
        <f>'WFP Obliczenia'!N48</f>
        <v>#DIV/0!</v>
      </c>
      <c r="O33" s="109" t="e">
        <f>'WFP Obliczenia'!O48</f>
        <v>#DIV/0!</v>
      </c>
      <c r="P33" s="109" t="e">
        <f>'WFP Obliczenia'!P48</f>
        <v>#DIV/0!</v>
      </c>
      <c r="Q33" s="109" t="e">
        <f>'WFP Obliczenia'!Q48</f>
        <v>#DIV/0!</v>
      </c>
      <c r="R33" s="109" t="e">
        <f>'WFP Obliczenia'!R48</f>
        <v>#DIV/0!</v>
      </c>
      <c r="S33" s="109" t="e">
        <f>'WFP Obliczenia'!S48</f>
        <v>#DIV/0!</v>
      </c>
      <c r="T33" s="109" t="e">
        <f>'WFP Obliczenia'!T48</f>
        <v>#DIV/0!</v>
      </c>
      <c r="U33" s="109" t="e">
        <f>'WFP Obliczenia'!U48</f>
        <v>#DIV/0!</v>
      </c>
      <c r="V33" s="109" t="e">
        <f>'WFP Obliczenia'!V48</f>
        <v>#DIV/0!</v>
      </c>
    </row>
    <row r="34" spans="1:22" ht="22.5" customHeight="1">
      <c r="A34" s="84">
        <v>16</v>
      </c>
      <c r="B34" s="102" t="s">
        <v>22</v>
      </c>
      <c r="C34" s="111" t="str">
        <f>'WFP Obliczenia'!C3</f>
        <v>Nieprawidłowo  </v>
      </c>
      <c r="D34" s="111" t="str">
        <f>'WFP Obliczenia'!D3</f>
        <v>Prawidłowo   </v>
      </c>
      <c r="E34" s="111" t="str">
        <f>'WFP Obliczenia'!E3</f>
        <v>Prawidłowo   </v>
      </c>
      <c r="F34" s="111" t="str">
        <f>'WFP Obliczenia'!F3</f>
        <v>Prawidłowo   </v>
      </c>
      <c r="G34" s="111" t="str">
        <f>'WFP Obliczenia'!G3</f>
        <v>Prawidłowo   </v>
      </c>
      <c r="H34" s="111" t="str">
        <f>'WFP Obliczenia'!H3</f>
        <v>Prawidłowo   </v>
      </c>
      <c r="I34" s="111" t="str">
        <f>'WFP Obliczenia'!I3</f>
        <v>Prawidłowo   </v>
      </c>
      <c r="J34" s="111" t="e">
        <f>'WFP Obliczenia'!J3</f>
        <v>#DIV/0!</v>
      </c>
      <c r="K34" s="111" t="e">
        <f>'WFP Obliczenia'!K3</f>
        <v>#DIV/0!</v>
      </c>
      <c r="L34" s="111" t="e">
        <f>'WFP Obliczenia'!L3</f>
        <v>#DIV/0!</v>
      </c>
      <c r="M34" s="111" t="e">
        <f>'WFP Obliczenia'!M3</f>
        <v>#DIV/0!</v>
      </c>
      <c r="N34" s="111" t="e">
        <f>'WFP Obliczenia'!N3</f>
        <v>#DIV/0!</v>
      </c>
      <c r="O34" s="111" t="e">
        <f>'WFP Obliczenia'!O3</f>
        <v>#DIV/0!</v>
      </c>
      <c r="P34" s="111" t="e">
        <f>'WFP Obliczenia'!P3</f>
        <v>#DIV/0!</v>
      </c>
      <c r="Q34" s="111" t="e">
        <f>'WFP Obliczenia'!Q3</f>
        <v>#DIV/0!</v>
      </c>
      <c r="R34" s="111" t="e">
        <f>'WFP Obliczenia'!R3</f>
        <v>#DIV/0!</v>
      </c>
      <c r="S34" s="111" t="e">
        <f>'WFP Obliczenia'!S3</f>
        <v>#DIV/0!</v>
      </c>
      <c r="T34" s="111" t="e">
        <f>'WFP Obliczenia'!T3</f>
        <v>#DIV/0!</v>
      </c>
      <c r="U34" s="111" t="e">
        <f>'WFP Obliczenia'!U3</f>
        <v>#DIV/0!</v>
      </c>
      <c r="V34" s="111" t="e">
        <f>'WFP Obliczenia'!V3</f>
        <v>#DIV/0!</v>
      </c>
    </row>
  </sheetData>
  <sheetProtection password="CA53" sheet="1" objects="1" scenarios="1"/>
  <mergeCells count="3">
    <mergeCell ref="A1:A2"/>
    <mergeCell ref="B1:B2"/>
    <mergeCell ref="C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&amp;C&amp;14Wieloletnia Prognoza Finansowa Gminy Srokowo na lata 2011-2017 &amp;RZał Nr 1 do Uchwały Nr ... Rady Gminy Srokowo z dnia ..........</oddHeader>
    <oddFooter>&amp;CStrona 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X13" sqref="X13"/>
    </sheetView>
  </sheetViews>
  <sheetFormatPr defaultColWidth="9.140625" defaultRowHeight="12.75"/>
  <cols>
    <col min="1" max="1" width="27.7109375" style="0" customWidth="1"/>
    <col min="2" max="2" width="14.57421875" style="0" customWidth="1"/>
    <col min="3" max="3" width="41.28125" style="0" customWidth="1"/>
    <col min="4" max="4" width="13.8515625" style="0" customWidth="1"/>
    <col min="5" max="5" width="12.8515625" style="0" bestFit="1" customWidth="1"/>
    <col min="6" max="7" width="10.8515625" style="0" bestFit="1" customWidth="1"/>
    <col min="8" max="8" width="11.7109375" style="0" bestFit="1" customWidth="1"/>
    <col min="9" max="13" width="10.8515625" style="0" bestFit="1" customWidth="1"/>
    <col min="14" max="14" width="9.28125" style="0" bestFit="1" customWidth="1"/>
  </cols>
  <sheetData>
    <row r="1" ht="12.75">
      <c r="B1" s="4" t="s">
        <v>30</v>
      </c>
    </row>
    <row r="2" spans="1:24" ht="12.75">
      <c r="A2" s="2" t="s">
        <v>31</v>
      </c>
      <c r="B2" s="2">
        <v>2008</v>
      </c>
      <c r="C2" s="2">
        <v>2009</v>
      </c>
      <c r="D2" s="2">
        <v>2010</v>
      </c>
      <c r="E2" s="2">
        <v>2011</v>
      </c>
      <c r="F2" s="2">
        <v>2012</v>
      </c>
      <c r="G2" s="2">
        <v>2013</v>
      </c>
      <c r="H2" s="2">
        <v>2014</v>
      </c>
      <c r="I2" s="2">
        <v>2015</v>
      </c>
      <c r="J2" s="2">
        <v>2016</v>
      </c>
      <c r="K2" s="2">
        <v>2017</v>
      </c>
      <c r="L2" s="2">
        <v>2018</v>
      </c>
      <c r="M2" s="2">
        <v>2019</v>
      </c>
      <c r="N2" s="2">
        <v>2020</v>
      </c>
      <c r="O2" s="2">
        <v>2021</v>
      </c>
      <c r="P2" s="2">
        <v>2022</v>
      </c>
      <c r="Q2" s="2">
        <v>2023</v>
      </c>
      <c r="R2" s="2">
        <v>2024</v>
      </c>
      <c r="S2" s="2">
        <v>2025</v>
      </c>
      <c r="T2" s="2">
        <v>2026</v>
      </c>
      <c r="U2" s="2">
        <v>2027</v>
      </c>
      <c r="V2" s="2">
        <v>2028</v>
      </c>
      <c r="W2" s="2">
        <v>2029</v>
      </c>
      <c r="X2" s="2">
        <v>2030</v>
      </c>
    </row>
    <row r="3" spans="1:24" ht="12.75">
      <c r="A3" s="6" t="s">
        <v>26</v>
      </c>
      <c r="B3" s="3">
        <f>'Dane z lat ubiegłych'!B9</f>
        <v>10413823</v>
      </c>
      <c r="C3" s="3">
        <f>'Dane z lat ubiegłych'!C9</f>
        <v>11365461</v>
      </c>
      <c r="D3" s="3">
        <f>'Dane z lat ubiegłych'!D9</f>
        <v>9160554</v>
      </c>
      <c r="E3" s="3">
        <f>'WFP Obliczenia'!C10</f>
        <v>13057566</v>
      </c>
      <c r="F3" s="3">
        <f>'WFP Obliczenia'!D10</f>
        <v>13100000</v>
      </c>
      <c r="G3" s="3">
        <f>'WFP Obliczenia'!E10</f>
        <v>12809000</v>
      </c>
      <c r="H3" s="3">
        <f>'WFP Obliczenia'!F10</f>
        <v>12714000</v>
      </c>
      <c r="I3" s="3">
        <f>'WFP Obliczenia'!G10</f>
        <v>12220000</v>
      </c>
      <c r="J3" s="3">
        <f>'WFP Obliczenia'!H10</f>
        <v>12350000</v>
      </c>
      <c r="K3" s="3">
        <f>'WFP Obliczenia'!I10</f>
        <v>12500000</v>
      </c>
      <c r="L3" s="3">
        <f>'WFP Obliczenia'!J10</f>
        <v>0</v>
      </c>
      <c r="M3" s="3">
        <f>'WFP Obliczenia'!K10</f>
        <v>0</v>
      </c>
      <c r="N3" s="3">
        <f>'WFP Obliczenia'!L10</f>
        <v>0</v>
      </c>
      <c r="O3" s="3">
        <f>'WFP Obliczenia'!M10</f>
        <v>0</v>
      </c>
      <c r="P3" s="3">
        <f>'WFP Obliczenia'!N10</f>
        <v>0</v>
      </c>
      <c r="Q3" s="3">
        <f>'WFP Obliczenia'!O10</f>
        <v>0</v>
      </c>
      <c r="R3" s="3">
        <f>'WFP Obliczenia'!P10</f>
        <v>0</v>
      </c>
      <c r="S3" s="3">
        <f>'WFP Obliczenia'!Q10</f>
        <v>0</v>
      </c>
      <c r="T3" s="3">
        <f>'WFP Obliczenia'!R10</f>
        <v>0</v>
      </c>
      <c r="U3" s="3">
        <f>'WFP Obliczenia'!S10</f>
        <v>0</v>
      </c>
      <c r="V3" s="3">
        <f>'WFP Obliczenia'!T10</f>
        <v>0</v>
      </c>
      <c r="W3" s="3">
        <f>'WFP Obliczenia'!U10</f>
        <v>0</v>
      </c>
      <c r="X3" s="3">
        <f>'WFP Obliczenia'!V10</f>
        <v>0</v>
      </c>
    </row>
    <row r="4" spans="1:24" ht="12.75">
      <c r="A4" s="6" t="s">
        <v>27</v>
      </c>
      <c r="B4" s="3">
        <f>'Dane z lat ubiegłych'!B10</f>
        <v>9723321</v>
      </c>
      <c r="C4" s="3">
        <f>'Dane z lat ubiegłych'!C10</f>
        <v>10995783</v>
      </c>
      <c r="D4" s="3">
        <f>'Dane z lat ubiegłych'!D10</f>
        <v>8017279</v>
      </c>
      <c r="E4" s="3">
        <f>'WFP Obliczenia'!C11</f>
        <v>10032111</v>
      </c>
      <c r="F4" s="3">
        <f>'WFP Obliczenia'!D11</f>
        <v>10600000</v>
      </c>
      <c r="G4" s="3">
        <f>'WFP Obliczenia'!E11</f>
        <v>10759000</v>
      </c>
      <c r="H4" s="3">
        <f>'WFP Obliczenia'!F11</f>
        <v>10744000</v>
      </c>
      <c r="I4" s="3">
        <f>'WFP Obliczenia'!G11</f>
        <v>10920000</v>
      </c>
      <c r="J4" s="3">
        <f>'WFP Obliczenia'!H11</f>
        <v>11020000</v>
      </c>
      <c r="K4" s="3">
        <f>'WFP Obliczenia'!I11</f>
        <v>11305000</v>
      </c>
      <c r="L4" s="3">
        <f>'WFP Obliczenia'!J11</f>
        <v>0</v>
      </c>
      <c r="M4" s="3">
        <f>'WFP Obliczenia'!K11</f>
        <v>0</v>
      </c>
      <c r="N4" s="3">
        <f>'WFP Obliczenia'!L11</f>
        <v>0</v>
      </c>
      <c r="O4" s="3">
        <f>'WFP Obliczenia'!M11</f>
        <v>0</v>
      </c>
      <c r="P4" s="3">
        <f>'WFP Obliczenia'!N11</f>
        <v>0</v>
      </c>
      <c r="Q4" s="3">
        <f>'WFP Obliczenia'!O11</f>
        <v>0</v>
      </c>
      <c r="R4" s="3">
        <f>'WFP Obliczenia'!P11</f>
        <v>0</v>
      </c>
      <c r="S4" s="3">
        <f>'WFP Obliczenia'!Q11</f>
        <v>0</v>
      </c>
      <c r="T4" s="3">
        <f>'WFP Obliczenia'!R11</f>
        <v>0</v>
      </c>
      <c r="U4" s="3">
        <f>'WFP Obliczenia'!S11</f>
        <v>0</v>
      </c>
      <c r="V4" s="3">
        <f>'WFP Obliczenia'!T11</f>
        <v>0</v>
      </c>
      <c r="W4" s="3">
        <f>'WFP Obliczenia'!U11</f>
        <v>0</v>
      </c>
      <c r="X4" s="3">
        <f>'WFP Obliczenia'!V11</f>
        <v>0</v>
      </c>
    </row>
    <row r="5" spans="1:24" ht="12.75" customHeight="1">
      <c r="A5" s="6" t="s">
        <v>28</v>
      </c>
      <c r="B5" s="3">
        <f>'Dane z lat ubiegłych'!B11</f>
        <v>368976</v>
      </c>
      <c r="C5" s="3">
        <f>'Dane z lat ubiegłych'!C11</f>
        <v>269678</v>
      </c>
      <c r="D5" s="3">
        <f>'Dane z lat ubiegłych'!D11</f>
        <v>118952</v>
      </c>
      <c r="E5" s="3">
        <f>'WFP Obliczenia'!C14</f>
        <v>200000</v>
      </c>
      <c r="F5" s="3">
        <f>'WFP Obliczenia'!D14</f>
        <v>240000</v>
      </c>
      <c r="G5" s="3">
        <f>'WFP Obliczenia'!E14</f>
        <v>200000</v>
      </c>
      <c r="H5" s="3">
        <f>'WFP Obliczenia'!F14</f>
        <v>200000</v>
      </c>
      <c r="I5" s="3">
        <f>'WFP Obliczenia'!G14</f>
        <v>250000</v>
      </c>
      <c r="J5" s="3">
        <f>'WFP Obliczenia'!H14</f>
        <v>230000</v>
      </c>
      <c r="K5" s="3">
        <f>'WFP Obliczenia'!I14</f>
        <v>195000</v>
      </c>
      <c r="L5" s="3">
        <f>'WFP Obliczenia'!J14</f>
        <v>0</v>
      </c>
      <c r="M5" s="3">
        <f>'WFP Obliczenia'!K14</f>
        <v>0</v>
      </c>
      <c r="N5" s="3">
        <f>'WFP Obliczenia'!L14</f>
        <v>0</v>
      </c>
      <c r="O5" s="3">
        <f>'WFP Obliczenia'!M14</f>
        <v>0</v>
      </c>
      <c r="P5" s="3">
        <f>'WFP Obliczenia'!N14</f>
        <v>0</v>
      </c>
      <c r="Q5" s="3">
        <f>'WFP Obliczenia'!O14</f>
        <v>0</v>
      </c>
      <c r="R5" s="3">
        <f>'WFP Obliczenia'!P14</f>
        <v>0</v>
      </c>
      <c r="S5" s="3">
        <f>'WFP Obliczenia'!Q14</f>
        <v>0</v>
      </c>
      <c r="T5" s="3">
        <f>'WFP Obliczenia'!R14</f>
        <v>0</v>
      </c>
      <c r="U5" s="3">
        <f>'WFP Obliczenia'!S14</f>
        <v>0</v>
      </c>
      <c r="V5" s="3">
        <f>'WFP Obliczenia'!T14</f>
        <v>0</v>
      </c>
      <c r="W5" s="3">
        <f>'WFP Obliczenia'!U14</f>
        <v>0</v>
      </c>
      <c r="X5" s="3">
        <f>'WFP Obliczenia'!V14</f>
        <v>0</v>
      </c>
    </row>
    <row r="6" spans="1:24" ht="12.75">
      <c r="A6" s="6" t="s">
        <v>29</v>
      </c>
      <c r="B6" s="3">
        <f>'Dane z lat ubiegłych'!B12</f>
        <v>9239682</v>
      </c>
      <c r="C6" s="3">
        <f>'Dane z lat ubiegłych'!C12</f>
        <v>10067948</v>
      </c>
      <c r="D6" s="3">
        <f>'Dane z lat ubiegłych'!D12</f>
        <v>7494871</v>
      </c>
      <c r="E6" s="3">
        <f>'WFP Obliczenia'!C15+'WFP Obliczenia'!C33</f>
        <v>9853160</v>
      </c>
      <c r="F6" s="3">
        <f>'WFP Obliczenia'!D15+'WFP Obliczenia'!D33</f>
        <v>10068000</v>
      </c>
      <c r="G6" s="3">
        <f>'WFP Obliczenia'!E15+'WFP Obliczenia'!E33</f>
        <v>10090000</v>
      </c>
      <c r="H6" s="3">
        <f>'WFP Obliczenia'!F15+'WFP Obliczenia'!F33</f>
        <v>10299800</v>
      </c>
      <c r="I6" s="3">
        <f>'WFP Obliczenia'!G15+'WFP Obliczenia'!G33</f>
        <v>10799800</v>
      </c>
      <c r="J6" s="3">
        <f>'WFP Obliczenia'!H15+'WFP Obliczenia'!H33</f>
        <v>11122000</v>
      </c>
      <c r="K6" s="3">
        <f>'WFP Obliczenia'!I15+'WFP Obliczenia'!I33</f>
        <v>11239700</v>
      </c>
      <c r="L6" s="3">
        <f>'WFP Obliczenia'!J15+'WFP Obliczenia'!J33</f>
        <v>0</v>
      </c>
      <c r="M6" s="3">
        <f>'WFP Obliczenia'!K15+'WFP Obliczenia'!K33</f>
        <v>0</v>
      </c>
      <c r="N6" s="3">
        <f>'WFP Obliczenia'!L15+'WFP Obliczenia'!L33</f>
        <v>0</v>
      </c>
      <c r="O6" s="3">
        <f>'WFP Obliczenia'!M15+'WFP Obliczenia'!M33</f>
        <v>0</v>
      </c>
      <c r="P6" s="3">
        <f>'WFP Obliczenia'!N15+'WFP Obliczenia'!N33</f>
        <v>0</v>
      </c>
      <c r="Q6" s="3">
        <f>'WFP Obliczenia'!O15+'WFP Obliczenia'!O33</f>
        <v>0</v>
      </c>
      <c r="R6" s="3">
        <f>'WFP Obliczenia'!P15+'WFP Obliczenia'!P33</f>
        <v>0</v>
      </c>
      <c r="S6" s="3">
        <f>'WFP Obliczenia'!Q15+'WFP Obliczenia'!Q33</f>
        <v>0</v>
      </c>
      <c r="T6" s="3">
        <f>'WFP Obliczenia'!R15+'WFP Obliczenia'!R33</f>
        <v>0</v>
      </c>
      <c r="U6" s="3">
        <f>'WFP Obliczenia'!S15+'WFP Obliczenia'!S33</f>
        <v>0</v>
      </c>
      <c r="V6" s="3">
        <f>'WFP Obliczenia'!T15+'WFP Obliczenia'!T33</f>
        <v>0</v>
      </c>
      <c r="W6" s="3">
        <f>'WFP Obliczenia'!U15+'WFP Obliczenia'!U33</f>
        <v>0</v>
      </c>
      <c r="X6" s="3">
        <f>'WFP Obliczenia'!V15+'WFP Obliczenia'!V33</f>
        <v>0</v>
      </c>
    </row>
    <row r="7" spans="1:24" ht="12.75">
      <c r="A7" s="1" t="s">
        <v>32</v>
      </c>
      <c r="C7" s="5"/>
      <c r="D7" s="5"/>
      <c r="E7" s="5">
        <f>1/3*((B4+B5-B6)/B3+(C4+C5-C6)/C3+(D4+D5-D6)/D3)*100</f>
        <v>8.575028316060124</v>
      </c>
      <c r="F7" s="5">
        <f>1/3*((C4+C5-C6)/C3+(D4+D5-D6)/D3+(E4+E5-E6)/E3)*100</f>
        <v>6.8133007889882595</v>
      </c>
      <c r="G7" s="5">
        <f aca="true" t="shared" si="0" ref="G7:N7">1/3*((D4+D5-D6)/D3+(E4+E5-E6)/E3+(F4+F5-F6)/F3)*100</f>
        <v>5.265536516753068</v>
      </c>
      <c r="H7" s="5">
        <f t="shared" si="0"/>
        <v>5.193192854108939</v>
      </c>
      <c r="I7" s="5">
        <f t="shared" si="0"/>
        <v>5.914759166808801</v>
      </c>
      <c r="J7" s="5">
        <f t="shared" si="0"/>
        <v>4.9602025437447885</v>
      </c>
      <c r="K7" s="5">
        <f t="shared" si="0"/>
        <v>3.0442508612391617</v>
      </c>
      <c r="L7" s="5">
        <f t="shared" si="0"/>
        <v>2.0494323829212964</v>
      </c>
      <c r="M7" s="5" t="e">
        <f t="shared" si="0"/>
        <v>#DIV/0!</v>
      </c>
      <c r="N7" s="5" t="e">
        <f t="shared" si="0"/>
        <v>#DIV/0!</v>
      </c>
      <c r="O7" s="5" t="e">
        <f aca="true" t="shared" si="1" ref="O7:X7">1/3*((L4+L5-L6)/L3+(M4+M5-M6)/M3+(N4+N5-N6)/N3)*100</f>
        <v>#DIV/0!</v>
      </c>
      <c r="P7" s="5" t="e">
        <f t="shared" si="1"/>
        <v>#DIV/0!</v>
      </c>
      <c r="Q7" s="5" t="e">
        <f t="shared" si="1"/>
        <v>#DIV/0!</v>
      </c>
      <c r="R7" s="5" t="e">
        <f t="shared" si="1"/>
        <v>#DIV/0!</v>
      </c>
      <c r="S7" s="5" t="e">
        <f t="shared" si="1"/>
        <v>#DIV/0!</v>
      </c>
      <c r="T7" s="5" t="e">
        <f t="shared" si="1"/>
        <v>#DIV/0!</v>
      </c>
      <c r="U7" s="5" t="e">
        <f t="shared" si="1"/>
        <v>#DIV/0!</v>
      </c>
      <c r="V7" s="5" t="e">
        <f t="shared" si="1"/>
        <v>#DIV/0!</v>
      </c>
      <c r="W7" s="5" t="e">
        <f t="shared" si="1"/>
        <v>#DIV/0!</v>
      </c>
      <c r="X7" s="5" t="e">
        <f t="shared" si="1"/>
        <v>#DIV/0!</v>
      </c>
    </row>
    <row r="8" ht="12.75">
      <c r="A8" s="1"/>
    </row>
    <row r="9" ht="12.75">
      <c r="A9" s="1"/>
    </row>
    <row r="10" ht="12.75">
      <c r="A10" s="1"/>
    </row>
    <row r="11" spans="1:2" ht="12.75">
      <c r="A11" s="1"/>
      <c r="B11" s="4" t="s">
        <v>97</v>
      </c>
    </row>
    <row r="12" spans="1:24" ht="12.75">
      <c r="A12" s="315" t="s">
        <v>86</v>
      </c>
      <c r="B12" s="316"/>
      <c r="C12" s="316"/>
      <c r="D12" s="3">
        <f>'Dane z lat ubiegłych'!D19</f>
        <v>742422</v>
      </c>
      <c r="E12" s="3">
        <f aca="true" t="shared" si="2" ref="E12:M12">IF(AND(D12&lt;0,D22&lt;0),-(ABS(D12)+ABS(D22)),IF(AND(D12&gt;=0,D22&lt;=0),ABS(D12)-ABS(D22),IF(AND(D12&gt;=0,D22&gt;=0),ABS(D12)+ABS(D22),IF(AND(D12&lt;=0,D22&gt;=0),-ABS(D12)+ABS(D22)))))</f>
        <v>-3576837</v>
      </c>
      <c r="F12" s="3">
        <f t="shared" si="2"/>
        <v>-2050000</v>
      </c>
      <c r="G12" s="3">
        <f t="shared" si="2"/>
        <v>-1683000</v>
      </c>
      <c r="H12" s="3">
        <f>IF(AND(G12&lt;0,G22&lt;0),-(ABS(G12)+ABS(G22)),IF(AND(G12&gt;=0,G22&lt;=0),ABS(G12)-ABS(G22),IF(AND(G12&gt;=0,G22&gt;=0),ABS(G12)+ABS(G22),IF(AND(G12&lt;=0,G22&gt;=0),-ABS(G12)+ABS(G22)))))</f>
        <v>-1364000</v>
      </c>
      <c r="I12" s="3">
        <f t="shared" si="2"/>
        <v>-1049800</v>
      </c>
      <c r="J12" s="3">
        <f t="shared" si="2"/>
        <v>-429600</v>
      </c>
      <c r="K12" s="3">
        <f t="shared" si="2"/>
        <v>-201600</v>
      </c>
      <c r="L12" s="3">
        <f t="shared" si="2"/>
        <v>58700</v>
      </c>
      <c r="M12" s="3">
        <f t="shared" si="2"/>
        <v>58700</v>
      </c>
      <c r="N12" s="3">
        <f aca="true" t="shared" si="3" ref="N12:X12">IF(AND(M12&lt;0,M22&lt;0),-(ABS(M12)+ABS(M22)),IF(AND(M12&gt;=0,M22&lt;=0),ABS(M12)-ABS(M22),IF(AND(M12&gt;=0,M22&gt;=0),ABS(M12)+ABS(M22),IF(AND(M12&lt;=0,M22&gt;=0),-ABS(M12)+ABS(M22)))))</f>
        <v>58700</v>
      </c>
      <c r="O12" s="3">
        <f t="shared" si="3"/>
        <v>58700</v>
      </c>
      <c r="P12" s="3">
        <f t="shared" si="3"/>
        <v>58700</v>
      </c>
      <c r="Q12" s="3">
        <f t="shared" si="3"/>
        <v>58700</v>
      </c>
      <c r="R12" s="3">
        <f t="shared" si="3"/>
        <v>58700</v>
      </c>
      <c r="S12" s="3">
        <f t="shared" si="3"/>
        <v>58700</v>
      </c>
      <c r="T12" s="3">
        <f t="shared" si="3"/>
        <v>58700</v>
      </c>
      <c r="U12" s="3">
        <f t="shared" si="3"/>
        <v>58700</v>
      </c>
      <c r="V12" s="3">
        <f t="shared" si="3"/>
        <v>58700</v>
      </c>
      <c r="W12" s="3">
        <f t="shared" si="3"/>
        <v>58700</v>
      </c>
      <c r="X12" s="3">
        <f t="shared" si="3"/>
        <v>58700</v>
      </c>
    </row>
    <row r="13" spans="1:24" ht="12.75">
      <c r="A13" s="315" t="s">
        <v>96</v>
      </c>
      <c r="B13" s="316"/>
      <c r="C13" s="316"/>
      <c r="D13" s="3">
        <f>IF(D12&gt;0,D12,0)</f>
        <v>742422</v>
      </c>
      <c r="E13" s="3">
        <f>IF(E12&gt;0,E12,0)</f>
        <v>0</v>
      </c>
      <c r="F13" s="3">
        <f aca="true" t="shared" si="4" ref="F13:X13">IF(F12&gt;0,F12,0)</f>
        <v>0</v>
      </c>
      <c r="G13" s="3">
        <f t="shared" si="4"/>
        <v>0</v>
      </c>
      <c r="H13" s="3">
        <f t="shared" si="4"/>
        <v>0</v>
      </c>
      <c r="I13" s="3">
        <f t="shared" si="4"/>
        <v>0</v>
      </c>
      <c r="J13" s="3">
        <f t="shared" si="4"/>
        <v>0</v>
      </c>
      <c r="K13" s="3">
        <f t="shared" si="4"/>
        <v>0</v>
      </c>
      <c r="L13" s="3">
        <f t="shared" si="4"/>
        <v>58700</v>
      </c>
      <c r="M13" s="3">
        <f t="shared" si="4"/>
        <v>58700</v>
      </c>
      <c r="N13" s="3">
        <f t="shared" si="4"/>
        <v>58700</v>
      </c>
      <c r="O13" s="3">
        <f t="shared" si="4"/>
        <v>58700</v>
      </c>
      <c r="P13" s="3">
        <f t="shared" si="4"/>
        <v>58700</v>
      </c>
      <c r="Q13" s="3">
        <f t="shared" si="4"/>
        <v>58700</v>
      </c>
      <c r="R13" s="3">
        <f t="shared" si="4"/>
        <v>58700</v>
      </c>
      <c r="S13" s="3">
        <f t="shared" si="4"/>
        <v>58700</v>
      </c>
      <c r="T13" s="3">
        <f t="shared" si="4"/>
        <v>58700</v>
      </c>
      <c r="U13" s="3">
        <f t="shared" si="4"/>
        <v>58700</v>
      </c>
      <c r="V13" s="3">
        <f t="shared" si="4"/>
        <v>58700</v>
      </c>
      <c r="W13" s="3">
        <f t="shared" si="4"/>
        <v>58700</v>
      </c>
      <c r="X13" s="3">
        <f t="shared" si="4"/>
        <v>58700</v>
      </c>
    </row>
    <row r="14" spans="1:24" ht="12.75">
      <c r="A14" s="315" t="s">
        <v>87</v>
      </c>
      <c r="B14" s="316"/>
      <c r="C14" s="316"/>
      <c r="D14" s="3">
        <f>'Dane z lat ubiegłych'!D20</f>
        <v>850000</v>
      </c>
      <c r="E14" s="3">
        <f>IF(E12&gt;=0,D17,E12+D17)</f>
        <v>1343618</v>
      </c>
      <c r="F14" s="3">
        <f>IF(F12&gt;=0,E17,F12+E17)</f>
        <v>0</v>
      </c>
      <c r="G14" s="3">
        <f>IF(G12&gt;=0,F17,G12+F17)</f>
        <v>92000</v>
      </c>
      <c r="H14" s="3">
        <f aca="true" t="shared" si="5" ref="H14:M14">IF(H12&gt;=0,G17,H12+G17)</f>
        <v>136000</v>
      </c>
      <c r="I14" s="3">
        <f t="shared" si="5"/>
        <v>125200</v>
      </c>
      <c r="J14" s="3">
        <f t="shared" si="5"/>
        <v>220400</v>
      </c>
      <c r="K14" s="3">
        <f t="shared" si="5"/>
        <v>48400</v>
      </c>
      <c r="L14" s="3">
        <f t="shared" si="5"/>
        <v>0</v>
      </c>
      <c r="M14" s="3">
        <f t="shared" si="5"/>
        <v>0</v>
      </c>
      <c r="N14" s="3">
        <f aca="true" t="shared" si="6" ref="N14:X14">IF(N12&gt;=0,M17,N12+M17)</f>
        <v>0</v>
      </c>
      <c r="O14" s="3">
        <f t="shared" si="6"/>
        <v>0</v>
      </c>
      <c r="P14" s="3">
        <f t="shared" si="6"/>
        <v>0</v>
      </c>
      <c r="Q14" s="3">
        <f t="shared" si="6"/>
        <v>0</v>
      </c>
      <c r="R14" s="3">
        <f t="shared" si="6"/>
        <v>0</v>
      </c>
      <c r="S14" s="3">
        <f t="shared" si="6"/>
        <v>0</v>
      </c>
      <c r="T14" s="3">
        <f t="shared" si="6"/>
        <v>0</v>
      </c>
      <c r="U14" s="3">
        <f t="shared" si="6"/>
        <v>0</v>
      </c>
      <c r="V14" s="3">
        <f t="shared" si="6"/>
        <v>0</v>
      </c>
      <c r="W14" s="3">
        <f t="shared" si="6"/>
        <v>0</v>
      </c>
      <c r="X14" s="3">
        <f t="shared" si="6"/>
        <v>0</v>
      </c>
    </row>
    <row r="15" spans="1:24" ht="12.75">
      <c r="A15" s="315" t="s">
        <v>88</v>
      </c>
      <c r="B15" s="316"/>
      <c r="C15" s="316"/>
      <c r="D15" s="3">
        <f>D13+D14</f>
        <v>1592422</v>
      </c>
      <c r="E15" s="3">
        <f aca="true" t="shared" si="7" ref="E15:M15">E13+E14</f>
        <v>1343618</v>
      </c>
      <c r="F15" s="3">
        <f t="shared" si="7"/>
        <v>0</v>
      </c>
      <c r="G15" s="3">
        <f t="shared" si="7"/>
        <v>92000</v>
      </c>
      <c r="H15" s="3">
        <f t="shared" si="7"/>
        <v>136000</v>
      </c>
      <c r="I15" s="3">
        <f t="shared" si="7"/>
        <v>125200</v>
      </c>
      <c r="J15" s="3">
        <f t="shared" si="7"/>
        <v>220400</v>
      </c>
      <c r="K15" s="3">
        <f t="shared" si="7"/>
        <v>48400</v>
      </c>
      <c r="L15" s="3">
        <f t="shared" si="7"/>
        <v>58700</v>
      </c>
      <c r="M15" s="3">
        <f t="shared" si="7"/>
        <v>58700</v>
      </c>
      <c r="N15" s="3">
        <f aca="true" t="shared" si="8" ref="N15:X15">N13+N14</f>
        <v>58700</v>
      </c>
      <c r="O15" s="3">
        <f t="shared" si="8"/>
        <v>58700</v>
      </c>
      <c r="P15" s="3">
        <f t="shared" si="8"/>
        <v>58700</v>
      </c>
      <c r="Q15" s="3">
        <f t="shared" si="8"/>
        <v>58700</v>
      </c>
      <c r="R15" s="3">
        <f t="shared" si="8"/>
        <v>58700</v>
      </c>
      <c r="S15" s="3">
        <f t="shared" si="8"/>
        <v>58700</v>
      </c>
      <c r="T15" s="3">
        <f t="shared" si="8"/>
        <v>58700</v>
      </c>
      <c r="U15" s="3">
        <f t="shared" si="8"/>
        <v>58700</v>
      </c>
      <c r="V15" s="3">
        <f t="shared" si="8"/>
        <v>58700</v>
      </c>
      <c r="W15" s="3">
        <f t="shared" si="8"/>
        <v>58700</v>
      </c>
      <c r="X15" s="3">
        <f t="shared" si="8"/>
        <v>58700</v>
      </c>
    </row>
    <row r="16" spans="1:24" ht="12.75">
      <c r="A16" s="315" t="s">
        <v>89</v>
      </c>
      <c r="B16" s="316"/>
      <c r="C16" s="316"/>
      <c r="D16" s="3">
        <f>'Dane z lat ubiegłych'!D21</f>
        <v>850000</v>
      </c>
      <c r="E16" s="3">
        <f aca="true" t="shared" si="9" ref="E16:M16">D16+D20-D21</f>
        <v>4920455</v>
      </c>
      <c r="F16" s="3">
        <f>E16+E20-E21</f>
        <v>2050000</v>
      </c>
      <c r="G16" s="3">
        <f t="shared" si="9"/>
        <v>1775000</v>
      </c>
      <c r="H16" s="3">
        <f t="shared" si="9"/>
        <v>1500000</v>
      </c>
      <c r="I16" s="3">
        <f t="shared" si="9"/>
        <v>1175000</v>
      </c>
      <c r="J16" s="3">
        <f t="shared" si="9"/>
        <v>650000</v>
      </c>
      <c r="K16" s="3">
        <f t="shared" si="9"/>
        <v>250000</v>
      </c>
      <c r="L16" s="3">
        <f t="shared" si="9"/>
        <v>0</v>
      </c>
      <c r="M16" s="3">
        <f t="shared" si="9"/>
        <v>0</v>
      </c>
      <c r="N16" s="3">
        <f aca="true" t="shared" si="10" ref="N16:X16">M16+M20-M21</f>
        <v>0</v>
      </c>
      <c r="O16" s="3">
        <f t="shared" si="10"/>
        <v>0</v>
      </c>
      <c r="P16" s="3">
        <f t="shared" si="10"/>
        <v>0</v>
      </c>
      <c r="Q16" s="3">
        <f t="shared" si="10"/>
        <v>0</v>
      </c>
      <c r="R16" s="3">
        <f t="shared" si="10"/>
        <v>0</v>
      </c>
      <c r="S16" s="3">
        <f t="shared" si="10"/>
        <v>0</v>
      </c>
      <c r="T16" s="3">
        <f t="shared" si="10"/>
        <v>0</v>
      </c>
      <c r="U16" s="3">
        <f t="shared" si="10"/>
        <v>0</v>
      </c>
      <c r="V16" s="3">
        <f t="shared" si="10"/>
        <v>0</v>
      </c>
      <c r="W16" s="3">
        <f t="shared" si="10"/>
        <v>0</v>
      </c>
      <c r="X16" s="3">
        <f t="shared" si="10"/>
        <v>0</v>
      </c>
    </row>
    <row r="17" spans="1:24" ht="24.75" customHeight="1">
      <c r="A17" s="317" t="s">
        <v>90</v>
      </c>
      <c r="B17" s="318"/>
      <c r="C17" s="318"/>
      <c r="D17" s="3">
        <f>D16+D20-D21</f>
        <v>4920455</v>
      </c>
      <c r="E17" s="3">
        <f>E16+E20-E21</f>
        <v>2050000</v>
      </c>
      <c r="F17" s="3">
        <f aca="true" t="shared" si="11" ref="F17:M17">F16+F20-F21</f>
        <v>1775000</v>
      </c>
      <c r="G17" s="3">
        <f t="shared" si="11"/>
        <v>1500000</v>
      </c>
      <c r="H17" s="3">
        <f t="shared" si="11"/>
        <v>1175000</v>
      </c>
      <c r="I17" s="3">
        <f t="shared" si="11"/>
        <v>650000</v>
      </c>
      <c r="J17" s="3">
        <f t="shared" si="11"/>
        <v>250000</v>
      </c>
      <c r="K17" s="3">
        <f t="shared" si="11"/>
        <v>0</v>
      </c>
      <c r="L17" s="3">
        <f t="shared" si="11"/>
        <v>0</v>
      </c>
      <c r="M17" s="3">
        <f t="shared" si="11"/>
        <v>0</v>
      </c>
      <c r="N17" s="3">
        <f aca="true" t="shared" si="12" ref="N17:X17">N16+N20-N21</f>
        <v>0</v>
      </c>
      <c r="O17" s="3">
        <f t="shared" si="12"/>
        <v>0</v>
      </c>
      <c r="P17" s="3">
        <f t="shared" si="12"/>
        <v>0</v>
      </c>
      <c r="Q17" s="3">
        <f t="shared" si="12"/>
        <v>0</v>
      </c>
      <c r="R17" s="3">
        <f t="shared" si="12"/>
        <v>0</v>
      </c>
      <c r="S17" s="3">
        <f t="shared" si="12"/>
        <v>0</v>
      </c>
      <c r="T17" s="3">
        <f t="shared" si="12"/>
        <v>0</v>
      </c>
      <c r="U17" s="3">
        <f t="shared" si="12"/>
        <v>0</v>
      </c>
      <c r="V17" s="3">
        <f t="shared" si="12"/>
        <v>0</v>
      </c>
      <c r="W17" s="3">
        <f t="shared" si="12"/>
        <v>0</v>
      </c>
      <c r="X17" s="3">
        <f t="shared" si="12"/>
        <v>0</v>
      </c>
    </row>
    <row r="18" spans="1:24" ht="12.75">
      <c r="A18" s="315" t="s">
        <v>91</v>
      </c>
      <c r="B18" s="316"/>
      <c r="C18" s="316"/>
      <c r="D18" s="3">
        <f>'Dane z lat ubiegłych'!D29</f>
        <v>12482045</v>
      </c>
      <c r="E18" s="3">
        <f>'WFP Obliczenia'!C10</f>
        <v>13057566</v>
      </c>
      <c r="F18" s="3">
        <f>'WFP Obliczenia'!D10</f>
        <v>13100000</v>
      </c>
      <c r="G18" s="3">
        <f>'WFP Obliczenia'!E10</f>
        <v>12809000</v>
      </c>
      <c r="H18" s="3">
        <f>'WFP Obliczenia'!F10</f>
        <v>12714000</v>
      </c>
      <c r="I18" s="3">
        <f>'WFP Obliczenia'!G10</f>
        <v>12220000</v>
      </c>
      <c r="J18" s="3">
        <f>'WFP Obliczenia'!H10</f>
        <v>12350000</v>
      </c>
      <c r="K18" s="3">
        <f>'WFP Obliczenia'!I10</f>
        <v>12500000</v>
      </c>
      <c r="L18" s="3">
        <f>'WFP Obliczenia'!J10</f>
        <v>0</v>
      </c>
      <c r="M18" s="3">
        <f>'WFP Obliczenia'!K10</f>
        <v>0</v>
      </c>
      <c r="N18" s="3">
        <f>'WFP Obliczenia'!L10</f>
        <v>0</v>
      </c>
      <c r="O18" s="3">
        <f>'WFP Obliczenia'!M10</f>
        <v>0</v>
      </c>
      <c r="P18" s="3">
        <f>'WFP Obliczenia'!N10</f>
        <v>0</v>
      </c>
      <c r="Q18" s="3">
        <f>'WFP Obliczenia'!O10</f>
        <v>0</v>
      </c>
      <c r="R18" s="3">
        <f>'WFP Obliczenia'!P10</f>
        <v>0</v>
      </c>
      <c r="S18" s="3">
        <f>'WFP Obliczenia'!Q10</f>
        <v>0</v>
      </c>
      <c r="T18" s="3">
        <f>'WFP Obliczenia'!R10</f>
        <v>0</v>
      </c>
      <c r="U18" s="3">
        <f>'WFP Obliczenia'!S10</f>
        <v>0</v>
      </c>
      <c r="V18" s="3">
        <f>'WFP Obliczenia'!T10</f>
        <v>0</v>
      </c>
      <c r="W18" s="3">
        <f>'WFP Obliczenia'!U10</f>
        <v>0</v>
      </c>
      <c r="X18" s="3">
        <f>'WFP Obliczenia'!V10</f>
        <v>0</v>
      </c>
    </row>
    <row r="19" spans="1:24" ht="12.75">
      <c r="A19" s="315" t="s">
        <v>92</v>
      </c>
      <c r="B19" s="316"/>
      <c r="C19" s="316"/>
      <c r="D19" s="3">
        <f>'Dane z lat ubiegłych'!D30</f>
        <v>16801304</v>
      </c>
      <c r="E19" s="3">
        <f>'WFP Obliczenia'!C15+'WFP Obliczenia'!C33+'WFP Obliczenia'!C37</f>
        <v>11530729</v>
      </c>
      <c r="F19" s="3">
        <f>'WFP Obliczenia'!D15+'WFP Obliczenia'!D33+'WFP Obliczenia'!D37</f>
        <v>12733000</v>
      </c>
      <c r="G19" s="3">
        <f>'WFP Obliczenia'!E15+'WFP Obliczenia'!E33+'WFP Obliczenia'!E37</f>
        <v>12490000</v>
      </c>
      <c r="H19" s="3">
        <f>'WFP Obliczenia'!F15+'WFP Obliczenia'!F33+'WFP Obliczenia'!F37</f>
        <v>12399800</v>
      </c>
      <c r="I19" s="3">
        <f>'WFP Obliczenia'!G15+'WFP Obliczenia'!G33+'WFP Obliczenia'!G37</f>
        <v>11599800</v>
      </c>
      <c r="J19" s="3">
        <f>'WFP Obliczenia'!H15+'WFP Obliczenia'!H33+'WFP Obliczenia'!H37</f>
        <v>12122000</v>
      </c>
      <c r="K19" s="3">
        <f>'WFP Obliczenia'!I15+'WFP Obliczenia'!I33+'WFP Obliczenia'!I37</f>
        <v>12239700</v>
      </c>
      <c r="L19" s="3">
        <f>'WFP Obliczenia'!J15+'WFP Obliczenia'!J33+'WFP Obliczenia'!J37</f>
        <v>0</v>
      </c>
      <c r="M19" s="3">
        <f>'WFP Obliczenia'!K15+'WFP Obliczenia'!K33+'WFP Obliczenia'!K37</f>
        <v>0</v>
      </c>
      <c r="N19" s="3">
        <f>'WFP Obliczenia'!L15+'WFP Obliczenia'!L33+'WFP Obliczenia'!L37</f>
        <v>0</v>
      </c>
      <c r="O19" s="3">
        <f>'WFP Obliczenia'!M15+'WFP Obliczenia'!M33+'WFP Obliczenia'!M37</f>
        <v>0</v>
      </c>
      <c r="P19" s="3">
        <f>'WFP Obliczenia'!N15+'WFP Obliczenia'!N33+'WFP Obliczenia'!N37</f>
        <v>0</v>
      </c>
      <c r="Q19" s="3">
        <f>'WFP Obliczenia'!O15+'WFP Obliczenia'!O33+'WFP Obliczenia'!O37</f>
        <v>0</v>
      </c>
      <c r="R19" s="3">
        <f>'WFP Obliczenia'!P15+'WFP Obliczenia'!P33+'WFP Obliczenia'!P37</f>
        <v>0</v>
      </c>
      <c r="S19" s="3">
        <f>'WFP Obliczenia'!Q15+'WFP Obliczenia'!Q33+'WFP Obliczenia'!Q37</f>
        <v>0</v>
      </c>
      <c r="T19" s="3">
        <f>'WFP Obliczenia'!R15+'WFP Obliczenia'!R33+'WFP Obliczenia'!R37</f>
        <v>0</v>
      </c>
      <c r="U19" s="3">
        <f>'WFP Obliczenia'!S15+'WFP Obliczenia'!S33+'WFP Obliczenia'!S37</f>
        <v>0</v>
      </c>
      <c r="V19" s="3">
        <f>'WFP Obliczenia'!T15+'WFP Obliczenia'!T33+'WFP Obliczenia'!T37</f>
        <v>0</v>
      </c>
      <c r="W19" s="3">
        <f>'WFP Obliczenia'!U15+'WFP Obliczenia'!U33+'WFP Obliczenia'!U37</f>
        <v>0</v>
      </c>
      <c r="X19" s="3">
        <f>'WFP Obliczenia'!V15+'WFP Obliczenia'!V33+'WFP Obliczenia'!V37</f>
        <v>0</v>
      </c>
    </row>
    <row r="20" spans="1:24" ht="12.75">
      <c r="A20" s="10" t="s">
        <v>93</v>
      </c>
      <c r="B20" s="11"/>
      <c r="C20" s="11"/>
      <c r="D20" s="3">
        <f>'Dane z lat ubiegłych'!D31</f>
        <v>4245455</v>
      </c>
      <c r="E20" s="8">
        <f>'WFP Obliczenia'!C39</f>
        <v>0</v>
      </c>
      <c r="F20" s="8">
        <f>'WFP Obliczenia'!E39</f>
        <v>0</v>
      </c>
      <c r="G20" s="8">
        <f>'WFP Obliczenia'!F39</f>
        <v>0</v>
      </c>
      <c r="H20" s="8">
        <f>'WFP Obliczenia'!G39</f>
        <v>0</v>
      </c>
      <c r="I20" s="8">
        <f>'WFP Obliczenia'!H39</f>
        <v>0</v>
      </c>
      <c r="J20" s="8">
        <f>'WFP Obliczenia'!I39</f>
        <v>0</v>
      </c>
      <c r="K20" s="8">
        <f>'WFP Obliczenia'!J39</f>
        <v>0</v>
      </c>
      <c r="L20" s="8">
        <f>'WFP Obliczenia'!K39</f>
        <v>0</v>
      </c>
      <c r="M20" s="8">
        <f>'WFP Obliczenia'!L39</f>
        <v>0</v>
      </c>
      <c r="N20" s="8">
        <f>'WFP Obliczenia'!M39</f>
        <v>0</v>
      </c>
      <c r="O20" s="8">
        <f>'WFP Obliczenia'!N39</f>
        <v>0</v>
      </c>
      <c r="P20" s="8">
        <f>'WFP Obliczenia'!O39</f>
        <v>0</v>
      </c>
      <c r="Q20" s="8">
        <f>'WFP Obliczenia'!P39</f>
        <v>0</v>
      </c>
      <c r="R20" s="8">
        <f>'WFP Obliczenia'!Q39</f>
        <v>0</v>
      </c>
      <c r="S20" s="8">
        <f>'WFP Obliczenia'!R39</f>
        <v>0</v>
      </c>
      <c r="T20" s="8">
        <f>'WFP Obliczenia'!S39</f>
        <v>0</v>
      </c>
      <c r="U20" s="8">
        <f>'WFP Obliczenia'!T39</f>
        <v>0</v>
      </c>
      <c r="V20" s="8">
        <f>'WFP Obliczenia'!U39</f>
        <v>0</v>
      </c>
      <c r="W20" s="8">
        <f>'WFP Obliczenia'!V39</f>
        <v>0</v>
      </c>
      <c r="X20" s="8">
        <f>'WFP Obliczenia'!W39</f>
        <v>0</v>
      </c>
    </row>
    <row r="21" spans="1:24" ht="12.75">
      <c r="A21" s="315" t="s">
        <v>94</v>
      </c>
      <c r="B21" s="316"/>
      <c r="C21" s="316"/>
      <c r="D21" s="3">
        <f>'Dane z lat ubiegłych'!D32</f>
        <v>175000</v>
      </c>
      <c r="E21" s="3">
        <f>'WFP Obliczenia'!C31</f>
        <v>2870455</v>
      </c>
      <c r="F21" s="3">
        <f>'WFP Obliczenia'!D31</f>
        <v>275000</v>
      </c>
      <c r="G21" s="3">
        <f>'WFP Obliczenia'!E31</f>
        <v>275000</v>
      </c>
      <c r="H21" s="3">
        <f>'WFP Obliczenia'!F31</f>
        <v>325000</v>
      </c>
      <c r="I21" s="3">
        <f>'WFP Obliczenia'!G31</f>
        <v>525000</v>
      </c>
      <c r="J21" s="3">
        <f>'WFP Obliczenia'!H31</f>
        <v>400000</v>
      </c>
      <c r="K21" s="3">
        <f>'WFP Obliczenia'!I31</f>
        <v>250000</v>
      </c>
      <c r="L21" s="3">
        <f>'WFP Obliczenia'!J31</f>
        <v>0</v>
      </c>
      <c r="M21" s="3">
        <f>'WFP Obliczenia'!K31</f>
        <v>0</v>
      </c>
      <c r="N21" s="3">
        <f>'WFP Obliczenia'!L31</f>
        <v>0</v>
      </c>
      <c r="O21" s="3">
        <f>'WFP Obliczenia'!M31</f>
        <v>0</v>
      </c>
      <c r="P21" s="3">
        <f>'WFP Obliczenia'!N31</f>
        <v>0</v>
      </c>
      <c r="Q21" s="3">
        <f>'WFP Obliczenia'!O31</f>
        <v>0</v>
      </c>
      <c r="R21" s="3">
        <f>'WFP Obliczenia'!P31</f>
        <v>0</v>
      </c>
      <c r="S21" s="3">
        <f>'WFP Obliczenia'!Q31</f>
        <v>0</v>
      </c>
      <c r="T21" s="3">
        <f>'WFP Obliczenia'!R31</f>
        <v>0</v>
      </c>
      <c r="U21" s="3">
        <f>'WFP Obliczenia'!S31</f>
        <v>0</v>
      </c>
      <c r="V21" s="3">
        <f>'WFP Obliczenia'!T31</f>
        <v>0</v>
      </c>
      <c r="W21" s="3">
        <f>'WFP Obliczenia'!U31</f>
        <v>0</v>
      </c>
      <c r="X21" s="3">
        <f>'WFP Obliczenia'!V31</f>
        <v>0</v>
      </c>
    </row>
    <row r="22" spans="1:24" ht="12.75">
      <c r="A22" s="315" t="s">
        <v>95</v>
      </c>
      <c r="B22" s="316"/>
      <c r="C22" s="316"/>
      <c r="D22" s="3">
        <f aca="true" t="shared" si="13" ref="D22:M22">D18-D19</f>
        <v>-4319259</v>
      </c>
      <c r="E22" s="3">
        <f t="shared" si="13"/>
        <v>1526837</v>
      </c>
      <c r="F22" s="3">
        <f t="shared" si="13"/>
        <v>367000</v>
      </c>
      <c r="G22" s="3">
        <f>G18-G19</f>
        <v>319000</v>
      </c>
      <c r="H22" s="3">
        <f t="shared" si="13"/>
        <v>314200</v>
      </c>
      <c r="I22" s="3">
        <f t="shared" si="13"/>
        <v>620200</v>
      </c>
      <c r="J22" s="3">
        <f t="shared" si="13"/>
        <v>228000</v>
      </c>
      <c r="K22" s="3">
        <f t="shared" si="13"/>
        <v>260300</v>
      </c>
      <c r="L22" s="3">
        <f t="shared" si="13"/>
        <v>0</v>
      </c>
      <c r="M22" s="3">
        <f t="shared" si="13"/>
        <v>0</v>
      </c>
      <c r="N22" s="3">
        <f aca="true" t="shared" si="14" ref="N22:X22">N18-N19</f>
        <v>0</v>
      </c>
      <c r="O22" s="3">
        <f t="shared" si="14"/>
        <v>0</v>
      </c>
      <c r="P22" s="3">
        <f t="shared" si="14"/>
        <v>0</v>
      </c>
      <c r="Q22" s="3">
        <f t="shared" si="14"/>
        <v>0</v>
      </c>
      <c r="R22" s="3">
        <f t="shared" si="14"/>
        <v>0</v>
      </c>
      <c r="S22" s="3">
        <f t="shared" si="14"/>
        <v>0</v>
      </c>
      <c r="T22" s="3">
        <f t="shared" si="14"/>
        <v>0</v>
      </c>
      <c r="U22" s="3">
        <f t="shared" si="14"/>
        <v>0</v>
      </c>
      <c r="V22" s="3">
        <f t="shared" si="14"/>
        <v>0</v>
      </c>
      <c r="W22" s="3">
        <f t="shared" si="14"/>
        <v>0</v>
      </c>
      <c r="X22" s="3">
        <f t="shared" si="14"/>
        <v>0</v>
      </c>
    </row>
    <row r="23" spans="1:13" ht="12.75">
      <c r="A23" s="10"/>
      <c r="B23" s="11"/>
      <c r="C23" s="11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10"/>
      <c r="B24" s="11"/>
      <c r="C24" s="11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10"/>
      <c r="B25" s="11"/>
      <c r="C25" s="11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10"/>
      <c r="B26" s="11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ht="12.75">
      <c r="B27" s="4" t="s">
        <v>77</v>
      </c>
    </row>
    <row r="28" spans="1:24" ht="12.75">
      <c r="A28" s="315" t="s">
        <v>78</v>
      </c>
      <c r="B28" s="315"/>
      <c r="C28" s="315"/>
      <c r="D28" s="3">
        <f>D18</f>
        <v>12482045</v>
      </c>
      <c r="E28" s="3">
        <f>'WFP Obliczenia'!C10</f>
        <v>13057566</v>
      </c>
      <c r="F28" s="3">
        <f>'WFP Obliczenia'!D10</f>
        <v>13100000</v>
      </c>
      <c r="G28" s="3">
        <f>'WFP Obliczenia'!E10</f>
        <v>12809000</v>
      </c>
      <c r="H28" s="3">
        <f>'WFP Obliczenia'!F10</f>
        <v>12714000</v>
      </c>
      <c r="I28" s="3">
        <f>'WFP Obliczenia'!G10</f>
        <v>12220000</v>
      </c>
      <c r="J28" s="3">
        <f>'WFP Obliczenia'!H10</f>
        <v>12350000</v>
      </c>
      <c r="K28" s="3">
        <f>'WFP Obliczenia'!I10</f>
        <v>12500000</v>
      </c>
      <c r="L28" s="3">
        <f>'WFP Obliczenia'!J10</f>
        <v>0</v>
      </c>
      <c r="M28" s="3">
        <f>'WFP Obliczenia'!K10</f>
        <v>0</v>
      </c>
      <c r="N28" s="3">
        <f>'WFP Obliczenia'!L10</f>
        <v>0</v>
      </c>
      <c r="O28" s="3">
        <f>'WFP Obliczenia'!M10</f>
        <v>0</v>
      </c>
      <c r="P28" s="3">
        <f>'WFP Obliczenia'!N10</f>
        <v>0</v>
      </c>
      <c r="Q28" s="3">
        <f>'WFP Obliczenia'!O10</f>
        <v>0</v>
      </c>
      <c r="R28" s="3">
        <f>'WFP Obliczenia'!P10</f>
        <v>0</v>
      </c>
      <c r="S28" s="3">
        <f>'WFP Obliczenia'!Q10</f>
        <v>0</v>
      </c>
      <c r="T28" s="3">
        <f>'WFP Obliczenia'!R10</f>
        <v>0</v>
      </c>
      <c r="U28" s="3">
        <f>'WFP Obliczenia'!S10</f>
        <v>0</v>
      </c>
      <c r="V28" s="3">
        <f>'WFP Obliczenia'!T10</f>
        <v>0</v>
      </c>
      <c r="W28" s="3">
        <f>'WFP Obliczenia'!U10</f>
        <v>0</v>
      </c>
      <c r="X28" s="3">
        <f>'WFP Obliczenia'!V10</f>
        <v>0</v>
      </c>
    </row>
    <row r="29" spans="1:24" ht="12.75">
      <c r="A29" s="315" t="s">
        <v>79</v>
      </c>
      <c r="B29" s="315"/>
      <c r="C29" s="315"/>
      <c r="D29" s="3">
        <f>D19</f>
        <v>16801304</v>
      </c>
      <c r="E29" s="3">
        <f>'WFP Obliczenia'!C15+'WFP Obliczenia'!C33+'WFP Obliczenia'!C37</f>
        <v>11530729</v>
      </c>
      <c r="F29" s="3">
        <f>'WFP Obliczenia'!D15+'WFP Obliczenia'!D33+'WFP Obliczenia'!D37</f>
        <v>12733000</v>
      </c>
      <c r="G29" s="3">
        <f>'WFP Obliczenia'!E15+'WFP Obliczenia'!E33+'WFP Obliczenia'!E37</f>
        <v>12490000</v>
      </c>
      <c r="H29" s="3">
        <f>'WFP Obliczenia'!F15+'WFP Obliczenia'!F33+'WFP Obliczenia'!F37</f>
        <v>12399800</v>
      </c>
      <c r="I29" s="3">
        <f>'WFP Obliczenia'!G15+'WFP Obliczenia'!G33+'WFP Obliczenia'!G37</f>
        <v>11599800</v>
      </c>
      <c r="J29" s="3">
        <f>'WFP Obliczenia'!H15+'WFP Obliczenia'!H33+'WFP Obliczenia'!H37</f>
        <v>12122000</v>
      </c>
      <c r="K29" s="3">
        <f>'WFP Obliczenia'!I15+'WFP Obliczenia'!I33+'WFP Obliczenia'!I37</f>
        <v>12239700</v>
      </c>
      <c r="L29" s="3">
        <f>'WFP Obliczenia'!J15+'WFP Obliczenia'!J33+'WFP Obliczenia'!J37</f>
        <v>0</v>
      </c>
      <c r="M29" s="3">
        <f>'WFP Obliczenia'!K15+'WFP Obliczenia'!K33+'WFP Obliczenia'!K37</f>
        <v>0</v>
      </c>
      <c r="N29" s="3">
        <f>'WFP Obliczenia'!L15+'WFP Obliczenia'!L33+'WFP Obliczenia'!L37</f>
        <v>0</v>
      </c>
      <c r="O29" s="3">
        <f>'WFP Obliczenia'!M15+'WFP Obliczenia'!M33+'WFP Obliczenia'!M37</f>
        <v>0</v>
      </c>
      <c r="P29" s="3">
        <f>'WFP Obliczenia'!N15+'WFP Obliczenia'!N33+'WFP Obliczenia'!N37</f>
        <v>0</v>
      </c>
      <c r="Q29" s="3">
        <f>'WFP Obliczenia'!O15+'WFP Obliczenia'!O33+'WFP Obliczenia'!O37</f>
        <v>0</v>
      </c>
      <c r="R29" s="3">
        <f>'WFP Obliczenia'!P15+'WFP Obliczenia'!P33+'WFP Obliczenia'!P37</f>
        <v>0</v>
      </c>
      <c r="S29" s="3">
        <f>'WFP Obliczenia'!Q15+'WFP Obliczenia'!Q33+'WFP Obliczenia'!Q37</f>
        <v>0</v>
      </c>
      <c r="T29" s="3">
        <f>'WFP Obliczenia'!R15+'WFP Obliczenia'!R33+'WFP Obliczenia'!R37</f>
        <v>0</v>
      </c>
      <c r="U29" s="3">
        <f>'WFP Obliczenia'!S15+'WFP Obliczenia'!S33+'WFP Obliczenia'!S37</f>
        <v>0</v>
      </c>
      <c r="V29" s="3">
        <f>'WFP Obliczenia'!T15+'WFP Obliczenia'!T33+'WFP Obliczenia'!T37</f>
        <v>0</v>
      </c>
      <c r="W29" s="3">
        <f>'WFP Obliczenia'!U15+'WFP Obliczenia'!U33+'WFP Obliczenia'!U37</f>
        <v>0</v>
      </c>
      <c r="X29" s="3">
        <f>'WFP Obliczenia'!V15+'WFP Obliczenia'!V33+'WFP Obliczenia'!V37</f>
        <v>0</v>
      </c>
    </row>
    <row r="30" spans="1:24" ht="12.75">
      <c r="A30" s="315" t="s">
        <v>81</v>
      </c>
      <c r="B30" s="315"/>
      <c r="C30" s="315"/>
      <c r="D30" s="3">
        <f>D28-D29</f>
        <v>-4319259</v>
      </c>
      <c r="E30" s="3">
        <f>E28-E29</f>
        <v>1526837</v>
      </c>
      <c r="F30" s="3">
        <f aca="true" t="shared" si="15" ref="F30:M30">F28-F29</f>
        <v>367000</v>
      </c>
      <c r="G30" s="3">
        <f t="shared" si="15"/>
        <v>319000</v>
      </c>
      <c r="H30" s="3">
        <f t="shared" si="15"/>
        <v>314200</v>
      </c>
      <c r="I30" s="3">
        <f t="shared" si="15"/>
        <v>620200</v>
      </c>
      <c r="J30" s="3">
        <f t="shared" si="15"/>
        <v>228000</v>
      </c>
      <c r="K30" s="3">
        <f t="shared" si="15"/>
        <v>260300</v>
      </c>
      <c r="L30" s="3">
        <f t="shared" si="15"/>
        <v>0</v>
      </c>
      <c r="M30" s="3">
        <f t="shared" si="15"/>
        <v>0</v>
      </c>
      <c r="N30" s="3">
        <f aca="true" t="shared" si="16" ref="N30:X30">N28-N29</f>
        <v>0</v>
      </c>
      <c r="O30" s="3">
        <f t="shared" si="16"/>
        <v>0</v>
      </c>
      <c r="P30" s="3">
        <f t="shared" si="16"/>
        <v>0</v>
      </c>
      <c r="Q30" s="3">
        <f t="shared" si="16"/>
        <v>0</v>
      </c>
      <c r="R30" s="3">
        <f t="shared" si="16"/>
        <v>0</v>
      </c>
      <c r="S30" s="3">
        <f t="shared" si="16"/>
        <v>0</v>
      </c>
      <c r="T30" s="3">
        <f t="shared" si="16"/>
        <v>0</v>
      </c>
      <c r="U30" s="3">
        <f t="shared" si="16"/>
        <v>0</v>
      </c>
      <c r="V30" s="3">
        <f t="shared" si="16"/>
        <v>0</v>
      </c>
      <c r="W30" s="3">
        <f t="shared" si="16"/>
        <v>0</v>
      </c>
      <c r="X30" s="3">
        <f t="shared" si="16"/>
        <v>0</v>
      </c>
    </row>
    <row r="31" spans="1:24" ht="12.75">
      <c r="A31" s="315" t="s">
        <v>80</v>
      </c>
      <c r="B31" s="315"/>
      <c r="C31" s="315"/>
      <c r="D31" s="3">
        <f>D20+'Dane z lat ubiegłych'!D33</f>
        <v>5267337</v>
      </c>
      <c r="E31" s="3">
        <f>'WFP Obliczenia'!C26+'WFP Obliczenia'!C27+'WFP Obliczenia'!C39</f>
        <v>1343618</v>
      </c>
      <c r="F31" s="3">
        <f>'WFP Obliczenia'!D26+'WFP Obliczenia'!D27+'WFP Obliczenia'!D39</f>
        <v>0</v>
      </c>
      <c r="G31" s="3">
        <f>'WFP Obliczenia'!E26+'WFP Obliczenia'!E27+'WFP Obliczenia'!E39</f>
        <v>92000</v>
      </c>
      <c r="H31" s="3">
        <f>'WFP Obliczenia'!F26+'WFP Obliczenia'!F27+'WFP Obliczenia'!F39</f>
        <v>99837</v>
      </c>
      <c r="I31" s="3">
        <f>'WFP Obliczenia'!G26+'WFP Obliczenia'!G27+'WFP Obliczenia'!G39</f>
        <v>105200</v>
      </c>
      <c r="J31" s="3">
        <f>'WFP Obliczenia'!H26+'WFP Obliczenia'!H27+'WFP Obliczenia'!H39</f>
        <v>200400</v>
      </c>
      <c r="K31" s="3">
        <f>'WFP Obliczenia'!I26+'WFP Obliczenia'!I27+'WFP Obliczenia'!I39</f>
        <v>28400</v>
      </c>
      <c r="L31" s="3">
        <f>'WFP Obliczenia'!J26+'WFP Obliczenia'!J27+'WFP Obliczenia'!J39</f>
        <v>0</v>
      </c>
      <c r="M31" s="3">
        <f>'WFP Obliczenia'!K26+'WFP Obliczenia'!K27+'WFP Obliczenia'!K39</f>
        <v>0</v>
      </c>
      <c r="N31" s="3">
        <f>'WFP Obliczenia'!L26+'WFP Obliczenia'!L27+'WFP Obliczenia'!L39</f>
        <v>0</v>
      </c>
      <c r="O31" s="3">
        <f>'WFP Obliczenia'!M26+'WFP Obliczenia'!M27+'WFP Obliczenia'!M39</f>
        <v>0</v>
      </c>
      <c r="P31" s="3">
        <f>'WFP Obliczenia'!N26+'WFP Obliczenia'!N27+'WFP Obliczenia'!N39</f>
        <v>0</v>
      </c>
      <c r="Q31" s="3">
        <f>'WFP Obliczenia'!O26+'WFP Obliczenia'!O27+'WFP Obliczenia'!O39</f>
        <v>0</v>
      </c>
      <c r="R31" s="3">
        <f>'WFP Obliczenia'!P26+'WFP Obliczenia'!P27+'WFP Obliczenia'!P39</f>
        <v>0</v>
      </c>
      <c r="S31" s="3">
        <f>'WFP Obliczenia'!Q26+'WFP Obliczenia'!Q27+'WFP Obliczenia'!Q39</f>
        <v>0</v>
      </c>
      <c r="T31" s="3">
        <f>'WFP Obliczenia'!R26+'WFP Obliczenia'!R27+'WFP Obliczenia'!R39</f>
        <v>0</v>
      </c>
      <c r="U31" s="3">
        <f>'WFP Obliczenia'!S26+'WFP Obliczenia'!S27+'WFP Obliczenia'!S39</f>
        <v>0</v>
      </c>
      <c r="V31" s="3">
        <f>'WFP Obliczenia'!T26+'WFP Obliczenia'!T27+'WFP Obliczenia'!T39</f>
        <v>0</v>
      </c>
      <c r="W31" s="3">
        <f>'WFP Obliczenia'!U26+'WFP Obliczenia'!U27+'WFP Obliczenia'!U39</f>
        <v>0</v>
      </c>
      <c r="X31" s="3">
        <f>'WFP Obliczenia'!V26+'WFP Obliczenia'!V27+'WFP Obliczenia'!V39</f>
        <v>0</v>
      </c>
    </row>
    <row r="32" spans="1:24" ht="12.75">
      <c r="A32" s="315" t="s">
        <v>82</v>
      </c>
      <c r="B32" s="315"/>
      <c r="C32" s="315"/>
      <c r="D32" s="3">
        <f>D21+'Dane z lat ubiegłych'!D34</f>
        <v>175000</v>
      </c>
      <c r="E32" s="3">
        <f>'WFP Obliczenia'!C31+'WFP Obliczenia'!C32+'WFP Obliczenia'!C34</f>
        <v>2870455</v>
      </c>
      <c r="F32" s="3">
        <f>'WFP Obliczenia'!D31+'WFP Obliczenia'!D32+'WFP Obliczenia'!D34</f>
        <v>275000</v>
      </c>
      <c r="G32" s="3">
        <f>'WFP Obliczenia'!E31+'WFP Obliczenia'!E32+'WFP Obliczenia'!E34</f>
        <v>275000</v>
      </c>
      <c r="H32" s="3">
        <f>'WFP Obliczenia'!F31+'WFP Obliczenia'!F32+'WFP Obliczenia'!F34</f>
        <v>325000</v>
      </c>
      <c r="I32" s="3">
        <f>'WFP Obliczenia'!G31+'WFP Obliczenia'!G32+'WFP Obliczenia'!G34</f>
        <v>525000</v>
      </c>
      <c r="J32" s="3">
        <f>'WFP Obliczenia'!H31+'WFP Obliczenia'!H32+'WFP Obliczenia'!H34</f>
        <v>400000</v>
      </c>
      <c r="K32" s="3">
        <f>'WFP Obliczenia'!I31+'WFP Obliczenia'!I32+'WFP Obliczenia'!I34</f>
        <v>250000</v>
      </c>
      <c r="L32" s="3">
        <f>'WFP Obliczenia'!J31+'WFP Obliczenia'!J32+'WFP Obliczenia'!J34</f>
        <v>0</v>
      </c>
      <c r="M32" s="3">
        <f>'WFP Obliczenia'!K31+'WFP Obliczenia'!K32+'WFP Obliczenia'!K34</f>
        <v>0</v>
      </c>
      <c r="N32" s="3">
        <f>'WFP Obliczenia'!L31+'WFP Obliczenia'!L32+'WFP Obliczenia'!L34</f>
        <v>0</v>
      </c>
      <c r="O32" s="3">
        <f>'WFP Obliczenia'!M31+'WFP Obliczenia'!M32+'WFP Obliczenia'!M34</f>
        <v>0</v>
      </c>
      <c r="P32" s="3">
        <f>'WFP Obliczenia'!N31+'WFP Obliczenia'!N32+'WFP Obliczenia'!N34</f>
        <v>0</v>
      </c>
      <c r="Q32" s="3">
        <f>'WFP Obliczenia'!O31+'WFP Obliczenia'!O32+'WFP Obliczenia'!O34</f>
        <v>0</v>
      </c>
      <c r="R32" s="3">
        <f>'WFP Obliczenia'!P31+'WFP Obliczenia'!P32+'WFP Obliczenia'!P34</f>
        <v>0</v>
      </c>
      <c r="S32" s="3">
        <f>'WFP Obliczenia'!Q31+'WFP Obliczenia'!Q32+'WFP Obliczenia'!Q34</f>
        <v>0</v>
      </c>
      <c r="T32" s="3">
        <f>'WFP Obliczenia'!R31+'WFP Obliczenia'!R32+'WFP Obliczenia'!R34</f>
        <v>0</v>
      </c>
      <c r="U32" s="3">
        <f>'WFP Obliczenia'!S31+'WFP Obliczenia'!S32+'WFP Obliczenia'!S34</f>
        <v>0</v>
      </c>
      <c r="V32" s="3">
        <f>'WFP Obliczenia'!T31+'WFP Obliczenia'!T32+'WFP Obliczenia'!T34</f>
        <v>0</v>
      </c>
      <c r="W32" s="3">
        <f>'WFP Obliczenia'!U31+'WFP Obliczenia'!U32+'WFP Obliczenia'!U34</f>
        <v>0</v>
      </c>
      <c r="X32" s="3">
        <f>'WFP Obliczenia'!V31+'WFP Obliczenia'!V32+'WFP Obliczenia'!V34</f>
        <v>0</v>
      </c>
    </row>
    <row r="33" spans="1:24" ht="12.75">
      <c r="A33" s="315" t="s">
        <v>83</v>
      </c>
      <c r="B33" s="315"/>
      <c r="C33" s="315"/>
      <c r="D33" s="3">
        <f>D28+D31-D29-D32</f>
        <v>773078</v>
      </c>
      <c r="E33" s="3">
        <f>E28+E31-E29-E32</f>
        <v>0</v>
      </c>
      <c r="F33" s="3">
        <f aca="true" t="shared" si="17" ref="F33:M33">F28+F31-F29-F32</f>
        <v>92000</v>
      </c>
      <c r="G33" s="3">
        <f t="shared" si="17"/>
        <v>136000</v>
      </c>
      <c r="H33" s="3">
        <f t="shared" si="17"/>
        <v>89037</v>
      </c>
      <c r="I33" s="3">
        <f t="shared" si="17"/>
        <v>200400</v>
      </c>
      <c r="J33" s="3">
        <f t="shared" si="17"/>
        <v>28400</v>
      </c>
      <c r="K33" s="3">
        <f t="shared" si="17"/>
        <v>38700</v>
      </c>
      <c r="L33" s="3">
        <f t="shared" si="17"/>
        <v>0</v>
      </c>
      <c r="M33" s="3">
        <f t="shared" si="17"/>
        <v>0</v>
      </c>
      <c r="N33" s="3">
        <f aca="true" t="shared" si="18" ref="N33:X33">N28+N31-N29-N32</f>
        <v>0</v>
      </c>
      <c r="O33" s="3">
        <f t="shared" si="18"/>
        <v>0</v>
      </c>
      <c r="P33" s="3">
        <f t="shared" si="18"/>
        <v>0</v>
      </c>
      <c r="Q33" s="3">
        <f t="shared" si="18"/>
        <v>0</v>
      </c>
      <c r="R33" s="3">
        <f t="shared" si="18"/>
        <v>0</v>
      </c>
      <c r="S33" s="3">
        <f t="shared" si="18"/>
        <v>0</v>
      </c>
      <c r="T33" s="3">
        <f t="shared" si="18"/>
        <v>0</v>
      </c>
      <c r="U33" s="3">
        <f t="shared" si="18"/>
        <v>0</v>
      </c>
      <c r="V33" s="3">
        <f t="shared" si="18"/>
        <v>0</v>
      </c>
      <c r="W33" s="3">
        <f t="shared" si="18"/>
        <v>0</v>
      </c>
      <c r="X33" s="3">
        <f t="shared" si="18"/>
        <v>0</v>
      </c>
    </row>
    <row r="35" spans="4:5" ht="12.75">
      <c r="D35" s="9"/>
      <c r="E35" s="9"/>
    </row>
    <row r="36" spans="4:5" ht="12.75">
      <c r="D36" s="9"/>
      <c r="E36" s="9"/>
    </row>
    <row r="37" ht="12.75">
      <c r="D37" s="9"/>
    </row>
  </sheetData>
  <sheetProtection password="CA53" sheet="1" objects="1" scenarios="1"/>
  <mergeCells count="16">
    <mergeCell ref="A17:C17"/>
    <mergeCell ref="A18:C18"/>
    <mergeCell ref="A19:C19"/>
    <mergeCell ref="A12:C12"/>
    <mergeCell ref="A13:C13"/>
    <mergeCell ref="A16:C16"/>
    <mergeCell ref="A14:C14"/>
    <mergeCell ref="A15:C15"/>
    <mergeCell ref="A31:C31"/>
    <mergeCell ref="A32:C32"/>
    <mergeCell ref="A33:C33"/>
    <mergeCell ref="A21:C21"/>
    <mergeCell ref="A28:C28"/>
    <mergeCell ref="A29:C29"/>
    <mergeCell ref="A30:C30"/>
    <mergeCell ref="A2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6" sqref="A3:L26"/>
    </sheetView>
  </sheetViews>
  <sheetFormatPr defaultColWidth="9.140625" defaultRowHeight="12.75"/>
  <cols>
    <col min="1" max="1" width="40.8515625" style="0" customWidth="1"/>
    <col min="2" max="2" width="12.140625" style="0" customWidth="1"/>
    <col min="3" max="3" width="11.140625" style="0" customWidth="1"/>
    <col min="6" max="6" width="10.140625" style="0" customWidth="1"/>
    <col min="12" max="12" width="12.00390625" style="0" customWidth="1"/>
  </cols>
  <sheetData>
    <row r="1" s="149" customFormat="1" ht="12.75">
      <c r="A1" s="22" t="s">
        <v>134</v>
      </c>
    </row>
    <row r="2" spans="1:2" ht="13.5" thickBot="1">
      <c r="A2" s="4" t="s">
        <v>113</v>
      </c>
      <c r="B2" s="4"/>
    </row>
    <row r="3" spans="1:12" ht="19.5" customHeight="1" thickBot="1">
      <c r="A3" s="319" t="s">
        <v>44</v>
      </c>
      <c r="B3" s="319" t="s">
        <v>37</v>
      </c>
      <c r="C3" s="322" t="s">
        <v>38</v>
      </c>
      <c r="D3" s="323"/>
      <c r="E3" s="323"/>
      <c r="F3" s="323"/>
      <c r="G3" s="323"/>
      <c r="H3" s="323"/>
      <c r="I3" s="323"/>
      <c r="J3" s="323"/>
      <c r="K3" s="324"/>
      <c r="L3" s="325" t="s">
        <v>57</v>
      </c>
    </row>
    <row r="4" spans="1:15" ht="24.75" customHeight="1" thickBot="1">
      <c r="A4" s="320"/>
      <c r="B4" s="321"/>
      <c r="C4" s="46">
        <v>2011</v>
      </c>
      <c r="D4" s="40">
        <v>2012</v>
      </c>
      <c r="E4" s="40">
        <v>2013</v>
      </c>
      <c r="F4" s="40">
        <v>2014</v>
      </c>
      <c r="G4" s="40">
        <v>2015</v>
      </c>
      <c r="H4" s="40">
        <v>2016</v>
      </c>
      <c r="I4" s="40">
        <v>2017</v>
      </c>
      <c r="J4" s="40">
        <v>2018</v>
      </c>
      <c r="K4" s="42">
        <v>2019</v>
      </c>
      <c r="L4" s="321"/>
      <c r="M4" s="1"/>
      <c r="N4" s="1"/>
      <c r="O4" s="1"/>
    </row>
    <row r="5" spans="1:14" ht="13.5" thickBot="1">
      <c r="A5" s="47" t="s">
        <v>135</v>
      </c>
      <c r="B5" s="45">
        <f>B6+B7</f>
        <v>9115597.08</v>
      </c>
      <c r="C5" s="51">
        <f aca="true" t="shared" si="0" ref="C5:K5">C6+C7</f>
        <v>496750.4</v>
      </c>
      <c r="D5" s="52">
        <f t="shared" si="0"/>
        <v>2593484.4</v>
      </c>
      <c r="E5" s="52">
        <f t="shared" si="0"/>
        <v>2428504.6</v>
      </c>
      <c r="F5" s="52">
        <f t="shared" si="0"/>
        <v>855856</v>
      </c>
      <c r="G5" s="52">
        <f t="shared" si="0"/>
        <v>685856</v>
      </c>
      <c r="H5" s="52">
        <f t="shared" si="0"/>
        <v>770856</v>
      </c>
      <c r="I5" s="52">
        <f t="shared" si="0"/>
        <v>955856</v>
      </c>
      <c r="J5" s="52">
        <f t="shared" si="0"/>
        <v>0</v>
      </c>
      <c r="K5" s="53">
        <f t="shared" si="0"/>
        <v>0</v>
      </c>
      <c r="L5" s="45">
        <f>L8+L20+L23</f>
        <v>1599000</v>
      </c>
      <c r="M5" s="1"/>
      <c r="N5" s="1"/>
    </row>
    <row r="6" spans="1:14" ht="12.75">
      <c r="A6" s="37" t="s">
        <v>41</v>
      </c>
      <c r="B6" s="19">
        <f>B9+B21</f>
        <v>853897.08</v>
      </c>
      <c r="C6" s="54">
        <f aca="true" t="shared" si="1" ref="C6:K6">C9+C23</f>
        <v>72530.4</v>
      </c>
      <c r="D6" s="26">
        <f t="shared" si="1"/>
        <v>70530.4</v>
      </c>
      <c r="E6" s="26">
        <f t="shared" si="1"/>
        <v>56264.6</v>
      </c>
      <c r="F6" s="26">
        <f t="shared" si="1"/>
        <v>5856</v>
      </c>
      <c r="G6" s="26">
        <f t="shared" si="1"/>
        <v>5856</v>
      </c>
      <c r="H6" s="26">
        <f t="shared" si="1"/>
        <v>5856</v>
      </c>
      <c r="I6" s="26">
        <f t="shared" si="1"/>
        <v>555856</v>
      </c>
      <c r="J6" s="26">
        <f t="shared" si="1"/>
        <v>0</v>
      </c>
      <c r="K6" s="55">
        <f t="shared" si="1"/>
        <v>0</v>
      </c>
      <c r="L6" s="50"/>
      <c r="M6" s="1"/>
      <c r="N6" s="1"/>
    </row>
    <row r="7" spans="1:14" ht="13.5" thickBot="1">
      <c r="A7" s="38" t="s">
        <v>42</v>
      </c>
      <c r="B7" s="48">
        <f>B10+B22</f>
        <v>8261700</v>
      </c>
      <c r="C7" s="56">
        <f aca="true" t="shared" si="2" ref="C7:K7">C10</f>
        <v>424220</v>
      </c>
      <c r="D7" s="27">
        <f t="shared" si="2"/>
        <v>2522954</v>
      </c>
      <c r="E7" s="27">
        <f t="shared" si="2"/>
        <v>2372240</v>
      </c>
      <c r="F7" s="27">
        <f t="shared" si="2"/>
        <v>850000</v>
      </c>
      <c r="G7" s="27">
        <f t="shared" si="2"/>
        <v>680000</v>
      </c>
      <c r="H7" s="27">
        <f t="shared" si="2"/>
        <v>765000</v>
      </c>
      <c r="I7" s="27">
        <f t="shared" si="2"/>
        <v>400000</v>
      </c>
      <c r="J7" s="27">
        <f t="shared" si="2"/>
        <v>0</v>
      </c>
      <c r="K7" s="57">
        <f t="shared" si="2"/>
        <v>0</v>
      </c>
      <c r="L7" s="50"/>
      <c r="M7" s="1"/>
      <c r="N7" s="1"/>
    </row>
    <row r="8" spans="1:14" ht="13.5" thickBot="1">
      <c r="A8" s="179" t="s">
        <v>43</v>
      </c>
      <c r="B8" s="180">
        <f>B9+B10</f>
        <v>8898700</v>
      </c>
      <c r="C8" s="181">
        <f aca="true" t="shared" si="3" ref="C8:K8">C9+C10</f>
        <v>496750.4</v>
      </c>
      <c r="D8" s="182">
        <f t="shared" si="3"/>
        <v>2593484.4</v>
      </c>
      <c r="E8" s="182">
        <f t="shared" si="3"/>
        <v>2428504.6</v>
      </c>
      <c r="F8" s="182">
        <f t="shared" si="3"/>
        <v>855856</v>
      </c>
      <c r="G8" s="182">
        <f t="shared" si="3"/>
        <v>685856</v>
      </c>
      <c r="H8" s="182">
        <f t="shared" si="3"/>
        <v>770856</v>
      </c>
      <c r="I8" s="182">
        <f t="shared" si="3"/>
        <v>955856</v>
      </c>
      <c r="J8" s="182">
        <f t="shared" si="3"/>
        <v>0</v>
      </c>
      <c r="K8" s="183">
        <f t="shared" si="3"/>
        <v>0</v>
      </c>
      <c r="L8" s="184">
        <f>L11+L14+L17</f>
        <v>1599000</v>
      </c>
      <c r="M8" s="1"/>
      <c r="N8" s="1"/>
    </row>
    <row r="9" spans="1:14" ht="12.75">
      <c r="A9" s="185" t="s">
        <v>114</v>
      </c>
      <c r="B9" s="186">
        <f>B12+B15+B18</f>
        <v>637000</v>
      </c>
      <c r="C9" s="187">
        <f aca="true" t="shared" si="4" ref="C9:K9">C12+C15+C18+C21</f>
        <v>72530.4</v>
      </c>
      <c r="D9" s="188">
        <f t="shared" si="4"/>
        <v>70530.4</v>
      </c>
      <c r="E9" s="188">
        <f t="shared" si="4"/>
        <v>56264.6</v>
      </c>
      <c r="F9" s="188">
        <f t="shared" si="4"/>
        <v>5856</v>
      </c>
      <c r="G9" s="188">
        <f t="shared" si="4"/>
        <v>5856</v>
      </c>
      <c r="H9" s="188">
        <f t="shared" si="4"/>
        <v>5856</v>
      </c>
      <c r="I9" s="188">
        <f t="shared" si="4"/>
        <v>555856</v>
      </c>
      <c r="J9" s="188">
        <f t="shared" si="4"/>
        <v>0</v>
      </c>
      <c r="K9" s="189">
        <f t="shared" si="4"/>
        <v>0</v>
      </c>
      <c r="L9" s="190"/>
      <c r="M9" s="1"/>
      <c r="N9" s="1"/>
    </row>
    <row r="10" spans="1:14" ht="13.5" thickBot="1">
      <c r="A10" s="191" t="s">
        <v>115</v>
      </c>
      <c r="B10" s="192">
        <f>B13+B16+B19</f>
        <v>8261700</v>
      </c>
      <c r="C10" s="193">
        <f aca="true" t="shared" si="5" ref="C10:K10">C13+C16+C19+C22</f>
        <v>424220</v>
      </c>
      <c r="D10" s="194">
        <f t="shared" si="5"/>
        <v>2522954</v>
      </c>
      <c r="E10" s="194">
        <f t="shared" si="5"/>
        <v>2372240</v>
      </c>
      <c r="F10" s="194">
        <f t="shared" si="5"/>
        <v>850000</v>
      </c>
      <c r="G10" s="194">
        <f t="shared" si="5"/>
        <v>680000</v>
      </c>
      <c r="H10" s="194">
        <f t="shared" si="5"/>
        <v>765000</v>
      </c>
      <c r="I10" s="194">
        <f t="shared" si="5"/>
        <v>400000</v>
      </c>
      <c r="J10" s="194">
        <f t="shared" si="5"/>
        <v>0</v>
      </c>
      <c r="K10" s="195">
        <f t="shared" si="5"/>
        <v>0</v>
      </c>
      <c r="L10" s="190"/>
      <c r="M10" s="1"/>
      <c r="N10" s="1"/>
    </row>
    <row r="11" spans="1:14" ht="45.75" thickBot="1">
      <c r="A11" s="196" t="s">
        <v>64</v>
      </c>
      <c r="B11" s="197">
        <f>B12+B13</f>
        <v>8298700</v>
      </c>
      <c r="C11" s="198">
        <f aca="true" t="shared" si="6" ref="C11:K11">C12+C13</f>
        <v>451220</v>
      </c>
      <c r="D11" s="199">
        <f t="shared" si="6"/>
        <v>2547954</v>
      </c>
      <c r="E11" s="199">
        <f t="shared" si="6"/>
        <v>2407240</v>
      </c>
      <c r="F11" s="199">
        <f t="shared" si="6"/>
        <v>550000</v>
      </c>
      <c r="G11" s="199">
        <f t="shared" si="6"/>
        <v>380000</v>
      </c>
      <c r="H11" s="199">
        <f t="shared" si="6"/>
        <v>765000</v>
      </c>
      <c r="I11" s="199">
        <f t="shared" si="6"/>
        <v>950000</v>
      </c>
      <c r="J11" s="199">
        <f t="shared" si="6"/>
        <v>0</v>
      </c>
      <c r="K11" s="200">
        <f t="shared" si="6"/>
        <v>0</v>
      </c>
      <c r="L11" s="201">
        <f>UE!R5+UE!R15+UE!R25+UE!R35+UE!R45+UE!R55+UE!R65+UE!R75+UE!R85+UE!R95+UE!R105+UE!R115+UE!R125+UE!R135+UE!R145+UE!R155+UE!R165+UE!R175+UE!R185+UE!R195</f>
        <v>1599000</v>
      </c>
      <c r="M11" s="1"/>
      <c r="N11" s="1"/>
    </row>
    <row r="12" spans="1:14" ht="12.75">
      <c r="A12" s="202" t="s">
        <v>41</v>
      </c>
      <c r="B12" s="203">
        <f>UE!F6+UE!F16+UE!F26+UE!F36+UE!F46+UE!F56+UE!F66+UE!F76+UE!F86+UE!F96+UE!F106+UE!F116+UE!F126+UE!F136+UE!F146+UE!F156+UE!F166+UE!F176+UE!F186+UE!F196</f>
        <v>637000</v>
      </c>
      <c r="C12" s="204">
        <f>UE!I13+UE!I23+UE!I33+UE!I43+UE!I53+UE!I63+UE!I73+UE!I83+UE!I93+UE!I103+UE!I113+UE!I123+UE!I133+UE!I143+UE!I153+UE!I163+UE!I173+UE!I183+UE!I193+UE!I203</f>
        <v>27000</v>
      </c>
      <c r="D12" s="204">
        <f>UE!J13+UE!J23+UE!J33+UE!J43+UE!J53+UE!J63+UE!J73+UE!J83+UE!J93+UE!J103+UE!J113+UE!J123+UE!J133+UE!J143+UE!J153+UE!J163+UE!J173+UE!J183+UE!J193+UE!J203</f>
        <v>25000</v>
      </c>
      <c r="E12" s="204">
        <f>UE!K13+UE!K23+UE!K33+UE!K43+UE!K53+UE!K63+UE!K73+UE!K83+UE!K93+UE!K103+UE!K113+UE!K123+UE!K133+UE!K143+UE!K153+UE!K163+UE!K173+UE!K183+UE!K193+UE!K203</f>
        <v>35000</v>
      </c>
      <c r="F12" s="204">
        <f>UE!L13+UE!L23+UE!L33+UE!L43+UE!L53+UE!L63+UE!L73+UE!L83+UE!L93+UE!L103+UE!L113+UE!L123+UE!L133+UE!L143+UE!L153+UE!L163+UE!L173+UE!L183+UE!L193+UE!L203</f>
        <v>0</v>
      </c>
      <c r="G12" s="204">
        <f>UE!M13+UE!M23+UE!M33+UE!M43+UE!M53+UE!M63+UE!M73+UE!M83+UE!M93+UE!M103+UE!M113+UE!M123+UE!M133+UE!M143+UE!M153+UE!M163+UE!M173+UE!M183+UE!M193+UE!M203</f>
        <v>0</v>
      </c>
      <c r="H12" s="204">
        <f>UE!N13+UE!N23+UE!N33+UE!N43+UE!N53+UE!N63+UE!N73+UE!N83+UE!N93+UE!N103+UE!N113+UE!N123+UE!N133+UE!N143+UE!N153+UE!N163+UE!N173+UE!N183+UE!N193+UE!N203</f>
        <v>0</v>
      </c>
      <c r="I12" s="204">
        <f>UE!O13+UE!O23+UE!O33+UE!O43+UE!O53+UE!O63+UE!O73+UE!O83+UE!O93+UE!O103+UE!O113+UE!O123+UE!O133+UE!O143+UE!O153+UE!O163+UE!O173+UE!O183+UE!O193+UE!O203</f>
        <v>550000</v>
      </c>
      <c r="J12" s="204">
        <f>UE!P13+UE!P23+UE!P33+UE!P43+UE!P53+UE!P63+UE!P73+UE!P83+UE!P93+UE!P103+UE!P113+UE!P123+UE!P133+UE!P143+UE!P153+UE!P163+UE!P173+UE!P183+UE!P193+UE!P203</f>
        <v>0</v>
      </c>
      <c r="K12" s="204">
        <f>UE!Q13+UE!Q23+UE!Q33+UE!Q43+UE!Q53+UE!Q63+UE!Q73+UE!Q83+UE!Q93+UE!Q103+UE!Q113+UE!Q123+UE!Q133+UE!Q143+UE!Q153+UE!Q163+UE!Q173+UE!Q183+UE!Q193+UE!Q203</f>
        <v>0</v>
      </c>
      <c r="L12" s="205"/>
      <c r="M12" s="1"/>
      <c r="N12" s="1"/>
    </row>
    <row r="13" spans="1:14" ht="13.5" thickBot="1">
      <c r="A13" s="206" t="s">
        <v>42</v>
      </c>
      <c r="B13" s="207">
        <f>UE!F9+UE!F19+UE!F29+UE!F39+UE!F49+UE!F59+UE!F69+UE!F79+UE!F89+UE!F99+UE!F109+UE!F119+UE!F129+UE!F139+UE!F149+UE!F159+UE!F169+UE!F179+UE!F189+UE!F199</f>
        <v>7661700</v>
      </c>
      <c r="C13" s="208">
        <f>UE!I14+UE!I24+UE!I34+UE!I44+UE!I54+UE!I64+UE!I74+UE!I84+UE!I94+UE!I104+UE!I114+UE!I124+UE!I134+UE!I144+UE!I154+UE!I164+UE!I174+UE!I184+UE!I194+UE!I204</f>
        <v>424220</v>
      </c>
      <c r="D13" s="208">
        <f>UE!J14+UE!J24+UE!J34+UE!J44+UE!J54+UE!J64+UE!J74+UE!J84+UE!J94+UE!J104+UE!J114+UE!J124+UE!J134+UE!J144+UE!J154+UE!J164+UE!J174+UE!J184+UE!J194+UE!J204</f>
        <v>2522954</v>
      </c>
      <c r="E13" s="208">
        <f>UE!K14+UE!K24+UE!K34+UE!K44+UE!K54+UE!K64+UE!K74+UE!K84+UE!K94+UE!K104+UE!K114+UE!K124+UE!K134+UE!K144+UE!K154+UE!K164+UE!K174+UE!K184+UE!K194+UE!K204</f>
        <v>2372240</v>
      </c>
      <c r="F13" s="208">
        <f>UE!L14+UE!L24+UE!L34+UE!L44+UE!L54+UE!L64+UE!L74+UE!L84+UE!L94+UE!L104+UE!L114+UE!L124+UE!L134+UE!L144+UE!L154+UE!L164+UE!L174+UE!L184+UE!L194+UE!L204</f>
        <v>550000</v>
      </c>
      <c r="G13" s="208">
        <f>UE!M14+UE!M24+UE!M34+UE!M44+UE!M54+UE!M64+UE!M74+UE!M84+UE!M94+UE!M104+UE!M114+UE!M124+UE!M134+UE!M144+UE!M154+UE!M164+UE!M174+UE!M184+UE!M194+UE!M204</f>
        <v>380000</v>
      </c>
      <c r="H13" s="208">
        <f>UE!N14+UE!N24+UE!N34+UE!N44+UE!N54+UE!N64+UE!N74+UE!N84+UE!N94+UE!N104+UE!N114+UE!N124+UE!N134+UE!N144+UE!N154+UE!N164+UE!N174+UE!N184+UE!N194+UE!N204</f>
        <v>765000</v>
      </c>
      <c r="I13" s="208">
        <f>UE!O14+UE!O24+UE!O34+UE!O44+UE!O54+UE!O64+UE!O74+UE!O84+UE!O94+UE!O104+UE!O114+UE!O124+UE!O134+UE!O144+UE!O154+UE!O164+UE!O174+UE!O184+UE!O194+UE!O204</f>
        <v>400000</v>
      </c>
      <c r="J13" s="208">
        <f>UE!P14+UE!P24+UE!P34+UE!P44+UE!P54+UE!P64+UE!P74+UE!P84+UE!P94+UE!P104+UE!P114+UE!P124+UE!P134+UE!P144+UE!P154+UE!P164+UE!P174+UE!P184+UE!P194+UE!P204</f>
        <v>0</v>
      </c>
      <c r="K13" s="208">
        <f>UE!Q14+UE!Q24+UE!Q34+UE!Q44+UE!Q54+UE!Q64+UE!Q74+UE!Q84+UE!Q94+UE!Q104+UE!Q114+UE!Q124+UE!Q134+UE!Q144+UE!Q154+UE!Q164+UE!Q174+UE!Q184+UE!Q194+UE!Q204</f>
        <v>0</v>
      </c>
      <c r="L13" s="205"/>
      <c r="M13" s="1"/>
      <c r="N13" s="1"/>
    </row>
    <row r="14" spans="1:14" ht="34.5" thickBot="1">
      <c r="A14" s="209" t="s">
        <v>136</v>
      </c>
      <c r="B14" s="210">
        <f aca="true" t="shared" si="7" ref="B14:K14">B15+B16</f>
        <v>0</v>
      </c>
      <c r="C14" s="211">
        <f t="shared" si="7"/>
        <v>0</v>
      </c>
      <c r="D14" s="212">
        <f t="shared" si="7"/>
        <v>0</v>
      </c>
      <c r="E14" s="212">
        <f t="shared" si="7"/>
        <v>0</v>
      </c>
      <c r="F14" s="212">
        <f t="shared" si="7"/>
        <v>0</v>
      </c>
      <c r="G14" s="212">
        <f t="shared" si="7"/>
        <v>0</v>
      </c>
      <c r="H14" s="212">
        <f t="shared" si="7"/>
        <v>0</v>
      </c>
      <c r="I14" s="212">
        <f t="shared" si="7"/>
        <v>0</v>
      </c>
      <c r="J14" s="212">
        <f t="shared" si="7"/>
        <v>0</v>
      </c>
      <c r="K14" s="213">
        <f t="shared" si="7"/>
        <v>0</v>
      </c>
      <c r="L14" s="214">
        <f>UPPP!R5+UPPP!R13+UPPP!R21+UPPP!R29+UPPP!R37+UPPP!R45+UPPP!R53+UPPP!R61+UPPP!R69+UPPP!R77</f>
        <v>0</v>
      </c>
      <c r="M14" s="1"/>
      <c r="N14" s="1"/>
    </row>
    <row r="15" spans="1:14" ht="12.75">
      <c r="A15" s="215" t="s">
        <v>41</v>
      </c>
      <c r="B15" s="216">
        <f>UPPP!F6+UPPP!F14+UPPP!F22+UPPP!F30+UPPP!F38+UPPP!F46+UPPP!F54+UPPP!F62+UPPP!F70+UPPP!F78</f>
        <v>0</v>
      </c>
      <c r="C15" s="217">
        <f>UPPP!I11+UPPP!I19+UPPP!I27+UPPP!I35+UPPP!I43+UPPP!I51+UPPP!I59+UPPP!I67+UPPP!I75+UPPP!I83</f>
        <v>0</v>
      </c>
      <c r="D15" s="218">
        <f>UPPP!J11+UPPP!J19+UPPP!J27+UPPP!J35+UPPP!J43+UPPP!J51+UPPP!J59+UPPP!J67+UPPP!J75+UPPP!J83</f>
        <v>0</v>
      </c>
      <c r="E15" s="218">
        <f>UPPP!K11+UPPP!K19+UPPP!K27+UPPP!K35+UPPP!K43+UPPP!K51+UPPP!K59+UPPP!K67+UPPP!K75+UPPP!K83</f>
        <v>0</v>
      </c>
      <c r="F15" s="218">
        <f>UPPP!L11+UPPP!L19+UPPP!L27+UPPP!L35+UPPP!L43+UPPP!L51+UPPP!L59+UPPP!L67+UPPP!L75+UPPP!L83</f>
        <v>0</v>
      </c>
      <c r="G15" s="218">
        <f>UPPP!M11+UPPP!M19+UPPP!M27+UPPP!M35+UPPP!M43+UPPP!M51+UPPP!M59+UPPP!M67+UPPP!M75+UPPP!M83</f>
        <v>0</v>
      </c>
      <c r="H15" s="218">
        <f>UPPP!N11+UPPP!N19+UPPP!N27+UPPP!N35+UPPP!N43+UPPP!N51+UPPP!N59+UPPP!N67+UPPP!N75+UPPP!N83</f>
        <v>0</v>
      </c>
      <c r="I15" s="218">
        <f>UPPP!O11+UPPP!O19+UPPP!O27+UPPP!O35+UPPP!O43+UPPP!O51+UPPP!O59+UPPP!O67+UPPP!O75+UPPP!O83</f>
        <v>0</v>
      </c>
      <c r="J15" s="218">
        <f>UPPP!P11+UPPP!P19+UPPP!P27+UPPP!P35+UPPP!P43+UPPP!P51+UPPP!P59+UPPP!P67+UPPP!P75+UPPP!P83</f>
        <v>0</v>
      </c>
      <c r="K15" s="219">
        <f>UPPP!Q11+UPPP!Q19+UPPP!Q27+UPPP!Q35+UPPP!Q43+UPPP!Q51+UPPP!Q59+UPPP!Q67+UPPP!Q75+UPPP!Q83</f>
        <v>0</v>
      </c>
      <c r="L15" s="220"/>
      <c r="M15" s="1"/>
      <c r="N15" s="1"/>
    </row>
    <row r="16" spans="1:14" ht="13.5" thickBot="1">
      <c r="A16" s="221" t="s">
        <v>42</v>
      </c>
      <c r="B16" s="222">
        <f>UPPP!F9+UPPP!F17+UPPP!F25+UPPP!F33+UPPP!F41+UPPP!F49+UPPP!F65+UPPP!F73+UPPP!F81</f>
        <v>0</v>
      </c>
      <c r="C16" s="223">
        <f>UPPP!I12+UPPP!I20+UPPP!I28+UPPP!I36+UPPP!I44+UPPP!I52+UPPP!I60+UPPP!I68+UPPP!I76+UPPP!I84</f>
        <v>0</v>
      </c>
      <c r="D16" s="224">
        <f>UPPP!J12+UPPP!J20+UPPP!J28+UPPP!J36+UPPP!J44+UPPP!J52+UPPP!J60+UPPP!J68+UPPP!J76+UPPP!J84</f>
        <v>0</v>
      </c>
      <c r="E16" s="224">
        <f>UPPP!K12+UPPP!K20+UPPP!K28+UPPP!K36+UPPP!K44+UPPP!K52+UPPP!K60+UPPP!K68+UPPP!K76+UPPP!K84</f>
        <v>0</v>
      </c>
      <c r="F16" s="224">
        <f>UPPP!L12+UPPP!L20+UPPP!L28+UPPP!L36+UPPP!L44+UPPP!L52+UPPP!L60+UPPP!L68+UPPP!L76+UPPP!L84</f>
        <v>0</v>
      </c>
      <c r="G16" s="224">
        <f>UPPP!M12+UPPP!M20+UPPP!M28+UPPP!M36+UPPP!M44+UPPP!M52+UPPP!M60+UPPP!M68+UPPP!M76+UPPP!M84</f>
        <v>0</v>
      </c>
      <c r="H16" s="224">
        <f>UPPP!N12+UPPP!N20+UPPP!N28+UPPP!N36+UPPP!N44+UPPP!N52+UPPP!N60+UPPP!N68+UPPP!N76+UPPP!N84</f>
        <v>0</v>
      </c>
      <c r="I16" s="224">
        <f>UPPP!O12+UPPP!O20+UPPP!O28+UPPP!O36+UPPP!O44+UPPP!O52+UPPP!O60+UPPP!O68+UPPP!O76+UPPP!O84</f>
        <v>0</v>
      </c>
      <c r="J16" s="224">
        <f>UPPP!P12+UPPP!P20+UPPP!P28+UPPP!P36+UPPP!P44+UPPP!P52+UPPP!P60+UPPP!P68+UPPP!P76+UPPP!P84</f>
        <v>0</v>
      </c>
      <c r="K16" s="225">
        <f>UPPP!Q12+UPPP!Q20+UPPP!Q28+UPPP!Q36+UPPP!Q44+UPPP!Q52+UPPP!Q60+UPPP!Q68+UPPP!Q76+UPPP!Q84</f>
        <v>0</v>
      </c>
      <c r="L16" s="220"/>
      <c r="M16" s="1"/>
      <c r="N16" s="1"/>
    </row>
    <row r="17" spans="1:14" ht="34.5" thickBot="1">
      <c r="A17" s="226" t="s">
        <v>137</v>
      </c>
      <c r="B17" s="227">
        <f aca="true" t="shared" si="8" ref="B17:K17">B18+B19</f>
        <v>600000</v>
      </c>
      <c r="C17" s="228">
        <f t="shared" si="8"/>
        <v>0</v>
      </c>
      <c r="D17" s="229">
        <f t="shared" si="8"/>
        <v>0</v>
      </c>
      <c r="E17" s="229">
        <f t="shared" si="8"/>
        <v>0</v>
      </c>
      <c r="F17" s="229">
        <f t="shared" si="8"/>
        <v>300000</v>
      </c>
      <c r="G17" s="229">
        <f t="shared" si="8"/>
        <v>300000</v>
      </c>
      <c r="H17" s="229">
        <f t="shared" si="8"/>
        <v>0</v>
      </c>
      <c r="I17" s="229">
        <f t="shared" si="8"/>
        <v>0</v>
      </c>
      <c r="J17" s="229">
        <f t="shared" si="8"/>
        <v>0</v>
      </c>
      <c r="K17" s="230">
        <f t="shared" si="8"/>
        <v>0</v>
      </c>
      <c r="L17" s="231">
        <f>'Programy pozostałe'!R5+'Programy pozostałe'!R13+'Programy pozostałe'!R21+'Programy pozostałe'!R29+'Programy pozostałe'!R37+'Programy pozostałe'!R45+'Programy pozostałe'!R53+'Programy pozostałe'!R61+'Programy pozostałe'!R69+'Programy pozostałe'!R77+'Programy pozostałe'!R85+'Programy pozostałe'!R93+'Programy pozostałe'!R101+'Programy pozostałe'!R109+'Programy pozostałe'!R117+'Programy pozostałe'!R125+'Programy pozostałe'!R133+'Programy pozostałe'!R141+'Programy pozostałe'!R149+'Programy pozostałe'!R157</f>
        <v>0</v>
      </c>
      <c r="M17" s="1"/>
      <c r="N17" s="1"/>
    </row>
    <row r="18" spans="1:14" ht="12.75">
      <c r="A18" s="232" t="s">
        <v>41</v>
      </c>
      <c r="B18" s="233">
        <f>'Programy pozostałe'!F6+'Programy pozostałe'!F14+'Programy pozostałe'!F22+'Programy pozostałe'!F30+'Programy pozostałe'!F38+'Programy pozostałe'!F46+'Programy pozostałe'!F54+'Programy pozostałe'!F62+'Programy pozostałe'!F70+'Programy pozostałe'!F78+'Programy pozostałe'!F86+'Programy pozostałe'!F94+'Programy pozostałe'!F102+'Programy pozostałe'!F110+'Programy pozostałe'!F118+'Programy pozostałe'!F126+'Programy pozostałe'!F134+'Programy pozostałe'!F142+'Programy pozostałe'!F150+'Programy pozostałe'!F158</f>
        <v>0</v>
      </c>
      <c r="C18" s="234">
        <f>'Programy pozostałe'!I11+'Programy pozostałe'!I19+'Programy pozostałe'!I27+'Programy pozostałe'!I35+'Programy pozostałe'!I43+'Programy pozostałe'!I51+'Programy pozostałe'!I59+'Programy pozostałe'!I67+'Programy pozostałe'!I75+'Programy pozostałe'!I83+'Programy pozostałe'!I91+'Programy pozostałe'!I99+'Programy pozostałe'!I107+'Programy pozostałe'!I115+'Programy pozostałe'!I123+'Programy pozostałe'!I131+'Programy pozostałe'!I139+'Programy pozostałe'!I147+'Programy pozostałe'!I155+'Programy pozostałe'!I163</f>
        <v>0</v>
      </c>
      <c r="D18" s="234">
        <f>'Programy pozostałe'!J11+'Programy pozostałe'!J19+'Programy pozostałe'!J27+'Programy pozostałe'!J35+'Programy pozostałe'!J43+'Programy pozostałe'!J51+'Programy pozostałe'!J59+'Programy pozostałe'!J67+'Programy pozostałe'!J75+'Programy pozostałe'!J83+'Programy pozostałe'!J91+'Programy pozostałe'!J99+'Programy pozostałe'!J107+'Programy pozostałe'!J115+'Programy pozostałe'!J123+'Programy pozostałe'!J131+'Programy pozostałe'!J139+'Programy pozostałe'!J147+'Programy pozostałe'!J155+'Programy pozostałe'!J163</f>
        <v>0</v>
      </c>
      <c r="E18" s="234">
        <f>'Programy pozostałe'!K11+'Programy pozostałe'!K19+'Programy pozostałe'!K27+'Programy pozostałe'!K35+'Programy pozostałe'!K43+'Programy pozostałe'!K51+'Programy pozostałe'!K59+'Programy pozostałe'!K67+'Programy pozostałe'!K75+'Programy pozostałe'!K83+'Programy pozostałe'!K91+'Programy pozostałe'!K99+'Programy pozostałe'!K107+'Programy pozostałe'!K115+'Programy pozostałe'!K123+'Programy pozostałe'!K131+'Programy pozostałe'!K139+'Programy pozostałe'!K147+'Programy pozostałe'!K155+'Programy pozostałe'!K163</f>
        <v>0</v>
      </c>
      <c r="F18" s="234">
        <f>'Programy pozostałe'!L11+'Programy pozostałe'!L19+'Programy pozostałe'!L27+'Programy pozostałe'!L35+'Programy pozostałe'!L43+'Programy pozostałe'!L51+'Programy pozostałe'!L59+'Programy pozostałe'!L67+'Programy pozostałe'!L75+'Programy pozostałe'!L83+'Programy pozostałe'!L91+'Programy pozostałe'!L99+'Programy pozostałe'!L107+'Programy pozostałe'!L115+'Programy pozostałe'!L123+'Programy pozostałe'!L131+'Programy pozostałe'!L139+'Programy pozostałe'!L147+'Programy pozostałe'!L155+'Programy pozostałe'!L163</f>
        <v>0</v>
      </c>
      <c r="G18" s="234">
        <f>'Programy pozostałe'!M11+'Programy pozostałe'!M19+'Programy pozostałe'!M27+'Programy pozostałe'!M35+'Programy pozostałe'!M43+'Programy pozostałe'!M51+'Programy pozostałe'!M59+'Programy pozostałe'!M67+'Programy pozostałe'!M75+'Programy pozostałe'!M83+'Programy pozostałe'!M91+'Programy pozostałe'!M99+'Programy pozostałe'!M107+'Programy pozostałe'!M115+'Programy pozostałe'!M123+'Programy pozostałe'!M131+'Programy pozostałe'!M139+'Programy pozostałe'!M147+'Programy pozostałe'!M155+'Programy pozostałe'!M163</f>
        <v>0</v>
      </c>
      <c r="H18" s="234">
        <f>'Programy pozostałe'!N11+'Programy pozostałe'!N19+'Programy pozostałe'!N27+'Programy pozostałe'!N35+'Programy pozostałe'!N43+'Programy pozostałe'!N51+'Programy pozostałe'!N59+'Programy pozostałe'!N67+'Programy pozostałe'!N75+'Programy pozostałe'!N83+'Programy pozostałe'!N91+'Programy pozostałe'!N99+'Programy pozostałe'!N107+'Programy pozostałe'!N115+'Programy pozostałe'!N123+'Programy pozostałe'!N131+'Programy pozostałe'!N139+'Programy pozostałe'!N147+'Programy pozostałe'!N155+'Programy pozostałe'!N163</f>
        <v>0</v>
      </c>
      <c r="I18" s="234">
        <f>'Programy pozostałe'!O11+'Programy pozostałe'!O19+'Programy pozostałe'!O27+'Programy pozostałe'!O35+'Programy pozostałe'!O43+'Programy pozostałe'!O51+'Programy pozostałe'!O59+'Programy pozostałe'!O67+'Programy pozostałe'!O75+'Programy pozostałe'!O83+'Programy pozostałe'!O91+'Programy pozostałe'!O99+'Programy pozostałe'!O107+'Programy pozostałe'!O115+'Programy pozostałe'!O123+'Programy pozostałe'!O131+'Programy pozostałe'!O139+'Programy pozostałe'!O147+'Programy pozostałe'!O155+'Programy pozostałe'!O163</f>
        <v>0</v>
      </c>
      <c r="J18" s="234">
        <f>'Programy pozostałe'!P11+'Programy pozostałe'!P19+'Programy pozostałe'!P27+'Programy pozostałe'!P35+'Programy pozostałe'!P43+'Programy pozostałe'!P51+'Programy pozostałe'!P59+'Programy pozostałe'!P67+'Programy pozostałe'!P75+'Programy pozostałe'!P83+'Programy pozostałe'!P91+'Programy pozostałe'!P99+'Programy pozostałe'!P107+'Programy pozostałe'!P115+'Programy pozostałe'!P123+'Programy pozostałe'!P131+'Programy pozostałe'!P139+'Programy pozostałe'!P147+'Programy pozostałe'!P155+'Programy pozostałe'!P163</f>
        <v>0</v>
      </c>
      <c r="K18" s="234">
        <f>'Programy pozostałe'!Q11+'Programy pozostałe'!Q19+'Programy pozostałe'!Q27+'Programy pozostałe'!Q35+'Programy pozostałe'!Q43+'Programy pozostałe'!Q51+'Programy pozostałe'!Q59+'Programy pozostałe'!Q67+'Programy pozostałe'!Q75+'Programy pozostałe'!Q83+'Programy pozostałe'!Q91+'Programy pozostałe'!Q99+'Programy pozostałe'!Q107+'Programy pozostałe'!Q115+'Programy pozostałe'!Q123+'Programy pozostałe'!Q131+'Programy pozostałe'!Q139+'Programy pozostałe'!Q147+'Programy pozostałe'!Q155+'Programy pozostałe'!Q163</f>
        <v>0</v>
      </c>
      <c r="L18" s="235"/>
      <c r="M18" s="1"/>
      <c r="N18" s="1"/>
    </row>
    <row r="19" spans="1:14" ht="13.5" thickBot="1">
      <c r="A19" s="236" t="s">
        <v>42</v>
      </c>
      <c r="B19" s="237">
        <f>'Programy pozostałe'!F9+'Programy pozostałe'!F17+'Programy pozostałe'!F25+'Programy pozostałe'!F33+'Programy pozostałe'!F41+'Programy pozostałe'!F49+'Programy pozostałe'!F57+'Programy pozostałe'!F65+'Programy pozostałe'!F73+'Programy pozostałe'!F81+'Programy pozostałe'!F89+'Programy pozostałe'!F97+'Programy pozostałe'!F105+'Programy pozostałe'!F113+'Programy pozostałe'!F121+'Programy pozostałe'!F129+'Programy pozostałe'!F137+'Programy pozostałe'!F145+'Programy pozostałe'!F153+'Programy pozostałe'!F161</f>
        <v>600000</v>
      </c>
      <c r="C19" s="269">
        <f>'Programy pozostałe'!I12+'Programy pozostałe'!I20+'Programy pozostałe'!I28+'Programy pozostałe'!I36+'Programy pozostałe'!I44+'Programy pozostałe'!I52+'Programy pozostałe'!I60+'Programy pozostałe'!I68+'Programy pozostałe'!I76+'Programy pozostałe'!I84+'Programy pozostałe'!I92+'Programy pozostałe'!I100+'Programy pozostałe'!I108+'Programy pozostałe'!I116+'Programy pozostałe'!I124+'Programy pozostałe'!I132+'Programy pozostałe'!I140+'Programy pozostałe'!I148+'Programy pozostałe'!I156+'Programy pozostałe'!I164</f>
        <v>0</v>
      </c>
      <c r="D19" s="269">
        <f>'Programy pozostałe'!J12+'Programy pozostałe'!J20+'Programy pozostałe'!J28+'Programy pozostałe'!J36+'Programy pozostałe'!J44+'Programy pozostałe'!J52+'Programy pozostałe'!J60+'Programy pozostałe'!J68+'Programy pozostałe'!J76+'Programy pozostałe'!J84+'Programy pozostałe'!J92+'Programy pozostałe'!J100+'Programy pozostałe'!J108+'Programy pozostałe'!J116+'Programy pozostałe'!J124+'Programy pozostałe'!J132+'Programy pozostałe'!J140+'Programy pozostałe'!J148+'Programy pozostałe'!J156+'Programy pozostałe'!J164</f>
        <v>0</v>
      </c>
      <c r="E19" s="269">
        <f>'Programy pozostałe'!K12+'Programy pozostałe'!K20+'Programy pozostałe'!K28+'Programy pozostałe'!K36+'Programy pozostałe'!K44+'Programy pozostałe'!K52+'Programy pozostałe'!K60+'Programy pozostałe'!K68+'Programy pozostałe'!K76+'Programy pozostałe'!K84+'Programy pozostałe'!K92+'Programy pozostałe'!K100+'Programy pozostałe'!K108+'Programy pozostałe'!K116+'Programy pozostałe'!K124+'Programy pozostałe'!K132+'Programy pozostałe'!K140+'Programy pozostałe'!K148+'Programy pozostałe'!K156+'Programy pozostałe'!K164</f>
        <v>0</v>
      </c>
      <c r="F19" s="269">
        <f>'Programy pozostałe'!L12+'Programy pozostałe'!L20+'Programy pozostałe'!L28+'Programy pozostałe'!L36+'Programy pozostałe'!L44+'Programy pozostałe'!L52+'Programy pozostałe'!L60+'Programy pozostałe'!L68+'Programy pozostałe'!L76+'Programy pozostałe'!L84+'Programy pozostałe'!L92+'Programy pozostałe'!L100+'Programy pozostałe'!L108+'Programy pozostałe'!L116+'Programy pozostałe'!L124+'Programy pozostałe'!L132+'Programy pozostałe'!L140+'Programy pozostałe'!L148+'Programy pozostałe'!L156+'Programy pozostałe'!L164</f>
        <v>300000</v>
      </c>
      <c r="G19" s="269">
        <f>'Programy pozostałe'!M12+'Programy pozostałe'!M20+'Programy pozostałe'!M28+'Programy pozostałe'!M36+'Programy pozostałe'!M44+'Programy pozostałe'!M52+'Programy pozostałe'!M60+'Programy pozostałe'!M68+'Programy pozostałe'!M76+'Programy pozostałe'!M84+'Programy pozostałe'!M92+'Programy pozostałe'!M100+'Programy pozostałe'!M108+'Programy pozostałe'!M116+'Programy pozostałe'!M124+'Programy pozostałe'!M132+'Programy pozostałe'!M140+'Programy pozostałe'!M148+'Programy pozostałe'!M156+'Programy pozostałe'!M164</f>
        <v>300000</v>
      </c>
      <c r="H19" s="269">
        <f>'Programy pozostałe'!N12+'Programy pozostałe'!N20+'Programy pozostałe'!N28+'Programy pozostałe'!N36+'Programy pozostałe'!N44+'Programy pozostałe'!N52+'Programy pozostałe'!N60+'Programy pozostałe'!N68+'Programy pozostałe'!N76+'Programy pozostałe'!N84+'Programy pozostałe'!N92+'Programy pozostałe'!N100+'Programy pozostałe'!N108+'Programy pozostałe'!N116+'Programy pozostałe'!N124+'Programy pozostałe'!N132+'Programy pozostałe'!N140+'Programy pozostałe'!N148+'Programy pozostałe'!N156+'Programy pozostałe'!N164</f>
        <v>0</v>
      </c>
      <c r="I19" s="269">
        <f>'Programy pozostałe'!O12+'Programy pozostałe'!O20+'Programy pozostałe'!O28+'Programy pozostałe'!O36+'Programy pozostałe'!O44+'Programy pozostałe'!O52+'Programy pozostałe'!O60+'Programy pozostałe'!O68+'Programy pozostałe'!O76+'Programy pozostałe'!O84+'Programy pozostałe'!O92+'Programy pozostałe'!O100+'Programy pozostałe'!O108+'Programy pozostałe'!O116+'Programy pozostałe'!O124+'Programy pozostałe'!O132+'Programy pozostałe'!O140+'Programy pozostałe'!O148+'Programy pozostałe'!O156+'Programy pozostałe'!O164</f>
        <v>0</v>
      </c>
      <c r="J19" s="269">
        <f>'Programy pozostałe'!P12+'Programy pozostałe'!P20+'Programy pozostałe'!P28+'Programy pozostałe'!P36+'Programy pozostałe'!P44+'Programy pozostałe'!P52+'Programy pozostałe'!P60+'Programy pozostałe'!P68+'Programy pozostałe'!P76+'Programy pozostałe'!P84+'Programy pozostałe'!P92+'Programy pozostałe'!P100+'Programy pozostałe'!P108+'Programy pozostałe'!P116+'Programy pozostałe'!P124+'Programy pozostałe'!P132+'Programy pozostałe'!P140+'Programy pozostałe'!P148+'Programy pozostałe'!P156+'Programy pozostałe'!P164</f>
        <v>0</v>
      </c>
      <c r="K19" s="269">
        <f>'Programy pozostałe'!Q12+'Programy pozostałe'!Q20+'Programy pozostałe'!Q28+'Programy pozostałe'!Q36+'Programy pozostałe'!Q44+'Programy pozostałe'!Q52+'Programy pozostałe'!Q60+'Programy pozostałe'!Q68+'Programy pozostałe'!Q76+'Programy pozostałe'!Q84+'Programy pozostałe'!Q92+'Programy pozostałe'!Q100+'Programy pozostałe'!Q108+'Programy pozostałe'!Q116+'Programy pozostałe'!Q124+'Programy pozostałe'!Q132+'Programy pozostałe'!Q140+'Programy pozostałe'!Q148+'Programy pozostałe'!Q156+'Programy pozostałe'!Q164</f>
        <v>0</v>
      </c>
      <c r="L19" s="235"/>
      <c r="M19" s="1"/>
      <c r="N19" s="1"/>
    </row>
    <row r="20" spans="1:14" ht="57" thickBot="1">
      <c r="A20" s="238" t="s">
        <v>138</v>
      </c>
      <c r="B20" s="239">
        <f aca="true" t="shared" si="9" ref="B20:K20">B21+B22</f>
        <v>216897.08</v>
      </c>
      <c r="C20" s="240">
        <f t="shared" si="9"/>
        <v>45530.4</v>
      </c>
      <c r="D20" s="241">
        <f t="shared" si="9"/>
        <v>45530.4</v>
      </c>
      <c r="E20" s="241">
        <f t="shared" si="9"/>
        <v>21264.6</v>
      </c>
      <c r="F20" s="241">
        <f t="shared" si="9"/>
        <v>5856</v>
      </c>
      <c r="G20" s="241">
        <f t="shared" si="9"/>
        <v>5856</v>
      </c>
      <c r="H20" s="241">
        <f t="shared" si="9"/>
        <v>5856</v>
      </c>
      <c r="I20" s="241">
        <f t="shared" si="9"/>
        <v>5856</v>
      </c>
      <c r="J20" s="241">
        <f t="shared" si="9"/>
        <v>0</v>
      </c>
      <c r="K20" s="242">
        <f t="shared" si="9"/>
        <v>0</v>
      </c>
      <c r="L20" s="243">
        <f>'Umowy przekr. rok'!R5+'Umowy przekr. rok'!R11+'Umowy przekr. rok'!R17+'Umowy przekr. rok'!R23+'Umowy przekr. rok'!R29+'Umowy przekr. rok'!R35+'Umowy przekr. rok'!R41+'Umowy przekr. rok'!R47+'Umowy przekr. rok'!R53+'Umowy przekr. rok'!R59</f>
        <v>0</v>
      </c>
      <c r="M20" s="1"/>
      <c r="N20" s="1"/>
    </row>
    <row r="21" spans="1:14" ht="12.75">
      <c r="A21" s="244" t="s">
        <v>41</v>
      </c>
      <c r="B21" s="245">
        <f>'Umowy przekr. rok'!F6+'Umowy przekr. rok'!F12+'Umowy przekr. rok'!F18+'Umowy przekr. rok'!F24+'Umowy przekr. rok'!F30+'Umowy przekr. rok'!F36+'Umowy przekr. rok'!F42+'Umowy przekr. rok'!F48+'Umowy przekr. rok'!F54+'Umowy przekr. rok'!F60+'Umowy przekr. rok'!F66+'Umowy przekr. rok'!F72+'Umowy przekr. rok'!F78+'Umowy przekr. rok'!F84+'Umowy przekr. rok'!F90+'Umowy przekr. rok'!F96+'Umowy przekr. rok'!F102+'Umowy przekr. rok'!F108+'Umowy przekr. rok'!F114+'Umowy przekr. rok'!F120</f>
        <v>216897.08</v>
      </c>
      <c r="C21" s="246">
        <f>'Umowy przekr. rok'!I9+'Umowy przekr. rok'!I15+'Umowy przekr. rok'!I27+'Umowy przekr. rok'!I33+'Umowy przekr. rok'!I39+'Umowy przekr. rok'!I45+'Umowy przekr. rok'!I51+'Umowy przekr. rok'!I57+'Umowy przekr. rok'!I63+'Umowy przekr. rok'!I69+'Umowy przekr. rok'!I75+'Umowy przekr. rok'!I81+'Umowy przekr. rok'!I87+'Umowy przekr. rok'!I93+'Umowy przekr. rok'!I99+'Umowy przekr. rok'!I105+'Umowy przekr. rok'!I111+'Umowy przekr. rok'!I117+'Umowy przekr. rok'!I123</f>
        <v>45530.4</v>
      </c>
      <c r="D21" s="247">
        <f>'Umowy przekr. rok'!J9+'Umowy przekr. rok'!J15+'Umowy przekr. rok'!J27+'Umowy przekr. rok'!J33+'Umowy przekr. rok'!J39+'Umowy przekr. rok'!J45+'Umowy przekr. rok'!J51+'Umowy przekr. rok'!J57+'Umowy przekr. rok'!J63+'Umowy przekr. rok'!J69+'Umowy przekr. rok'!J75+'Umowy przekr. rok'!J81+'Umowy przekr. rok'!J87+'Umowy przekr. rok'!J93+'Umowy przekr. rok'!J99+'Umowy przekr. rok'!J105+'Umowy przekr. rok'!J111+'Umowy przekr. rok'!J117+'Umowy przekr. rok'!J123</f>
        <v>45530.4</v>
      </c>
      <c r="E21" s="247">
        <f>'Umowy przekr. rok'!K9+'Umowy przekr. rok'!K15+'Umowy przekr. rok'!K27+'Umowy przekr. rok'!K33+'Umowy przekr. rok'!K39+'Umowy przekr. rok'!K45+'Umowy przekr. rok'!K51+'Umowy przekr. rok'!K57+'Umowy przekr. rok'!K63+'Umowy przekr. rok'!K69+'Umowy przekr. rok'!K75+'Umowy przekr. rok'!K81+'Umowy przekr. rok'!K87+'Umowy przekr. rok'!K93+'Umowy przekr. rok'!K99+'Umowy przekr. rok'!K105+'Umowy przekr. rok'!K111+'Umowy przekr. rok'!K117+'Umowy przekr. rok'!K123</f>
        <v>21264.6</v>
      </c>
      <c r="F21" s="247">
        <f>'Umowy przekr. rok'!L9+'Umowy przekr. rok'!L15+'Umowy przekr. rok'!L27+'Umowy przekr. rok'!L33+'Umowy przekr. rok'!L39+'Umowy przekr. rok'!L45+'Umowy przekr. rok'!L51+'Umowy przekr. rok'!L57+'Umowy przekr. rok'!L63+'Umowy przekr. rok'!L69+'Umowy przekr. rok'!L75+'Umowy przekr. rok'!L81+'Umowy przekr. rok'!L87+'Umowy przekr. rok'!L93+'Umowy przekr. rok'!L99+'Umowy przekr. rok'!L105+'Umowy przekr. rok'!L111+'Umowy przekr. rok'!L117+'Umowy przekr. rok'!L123</f>
        <v>5856</v>
      </c>
      <c r="G21" s="247">
        <f>'Umowy przekr. rok'!M9+'Umowy przekr. rok'!M15+'Umowy przekr. rok'!M27+'Umowy przekr. rok'!M33+'Umowy przekr. rok'!M39+'Umowy przekr. rok'!M45+'Umowy przekr. rok'!M51+'Umowy przekr. rok'!M57+'Umowy przekr. rok'!M63+'Umowy przekr. rok'!M69+'Umowy przekr. rok'!M75+'Umowy przekr. rok'!M81+'Umowy przekr. rok'!M87+'Umowy przekr. rok'!M93+'Umowy przekr. rok'!M99+'Umowy przekr. rok'!M105+'Umowy przekr. rok'!M111+'Umowy przekr. rok'!M117+'Umowy przekr. rok'!M123</f>
        <v>5856</v>
      </c>
      <c r="H21" s="247">
        <f>'Umowy przekr. rok'!N9+'Umowy przekr. rok'!N15+'Umowy przekr. rok'!N27+'Umowy przekr. rok'!N33+'Umowy przekr. rok'!N39+'Umowy przekr. rok'!N45+'Umowy przekr. rok'!N51+'Umowy przekr. rok'!N57+'Umowy przekr. rok'!N63+'Umowy przekr. rok'!N69+'Umowy przekr. rok'!N75+'Umowy przekr. rok'!N81+'Umowy przekr. rok'!N87+'Umowy przekr. rok'!N93+'Umowy przekr. rok'!N99+'Umowy przekr. rok'!N105+'Umowy przekr. rok'!N111+'Umowy przekr. rok'!N117+'Umowy przekr. rok'!N123</f>
        <v>5856</v>
      </c>
      <c r="I21" s="247">
        <f>'Umowy przekr. rok'!O9+'Umowy przekr. rok'!O15+'Umowy przekr. rok'!O27+'Umowy przekr. rok'!O33+'Umowy przekr. rok'!O39+'Umowy przekr. rok'!O45+'Umowy przekr. rok'!O51+'Umowy przekr. rok'!O57+'Umowy przekr. rok'!O63+'Umowy przekr. rok'!O69+'Umowy przekr. rok'!O75+'Umowy przekr. rok'!O81+'Umowy przekr. rok'!O87+'Umowy przekr. rok'!O93+'Umowy przekr. rok'!O99+'Umowy przekr. rok'!O105+'Umowy przekr. rok'!O111+'Umowy przekr. rok'!O117+'Umowy przekr. rok'!O123</f>
        <v>5856</v>
      </c>
      <c r="J21" s="247">
        <f>'Umowy przekr. rok'!P9+'Umowy przekr. rok'!P15+'Umowy przekr. rok'!P27+'Umowy przekr. rok'!P33+'Umowy przekr. rok'!P39+'Umowy przekr. rok'!P45+'Umowy przekr. rok'!P51+'Umowy przekr. rok'!P57+'Umowy przekr. rok'!P63+'Umowy przekr. rok'!P69+'Umowy przekr. rok'!P75+'Umowy przekr. rok'!P81+'Umowy przekr. rok'!P87+'Umowy przekr. rok'!P93+'Umowy przekr. rok'!P99+'Umowy przekr. rok'!P105+'Umowy przekr. rok'!P111+'Umowy przekr. rok'!P117+'Umowy przekr. rok'!P123</f>
        <v>0</v>
      </c>
      <c r="K21" s="248">
        <f>'Umowy przekr. rok'!Q9+'Umowy przekr. rok'!Q15+'Umowy przekr. rok'!Q27+'Umowy przekr. rok'!Q33+'Umowy przekr. rok'!Q39+'Umowy przekr. rok'!Q45+'Umowy przekr. rok'!Q51+'Umowy przekr. rok'!Q57+'Umowy przekr. rok'!Q63+'Umowy przekr. rok'!Q69+'Umowy przekr. rok'!Q75+'Umowy przekr. rok'!Q81+'Umowy przekr. rok'!Q87+'Umowy przekr. rok'!Q93+'Umowy przekr. rok'!Q99+'Umowy przekr. rok'!Q105+'Umowy przekr. rok'!Q111+'Umowy przekr. rok'!Q117+'Umowy przekr. rok'!Q123</f>
        <v>0</v>
      </c>
      <c r="L21" s="249"/>
      <c r="M21" s="1"/>
      <c r="N21" s="1"/>
    </row>
    <row r="22" spans="1:14" ht="13.5" thickBot="1">
      <c r="A22" s="250" t="s">
        <v>42</v>
      </c>
      <c r="B22" s="251">
        <f>'Umowy przekr. rok'!F8+'Umowy przekr. rok'!F14+'Umowy przekr. rok'!F20+'Umowy przekr. rok'!F26+'Umowy przekr. rok'!F32+'Umowy przekr. rok'!F38+'Umowy przekr. rok'!F44+'Umowy przekr. rok'!F50+'Umowy przekr. rok'!F56+'Umowy przekr. rok'!F62+'Umowy przekr. rok'!F68+'Umowy przekr. rok'!F74+'Umowy przekr. rok'!F80+'Umowy przekr. rok'!F86+'Umowy przekr. rok'!F92+'Umowy przekr. rok'!F98+'Umowy przekr. rok'!F104+'Umowy przekr. rok'!F110+'Umowy przekr. rok'!F116+'Umowy przekr. rok'!F122</f>
        <v>0</v>
      </c>
      <c r="C22" s="272">
        <f>'Umowy przekr. rok'!I10+'Umowy przekr. rok'!I16+'Umowy przekr. rok'!I28+'Umowy przekr. rok'!I34+'Umowy przekr. rok'!I40+'Umowy przekr. rok'!I46+'Umowy przekr. rok'!I52+'Umowy przekr. rok'!I58+'Umowy przekr. rok'!I64+'Umowy przekr. rok'!I70+'Umowy przekr. rok'!I76+'Umowy przekr. rok'!I82+'Umowy przekr. rok'!I88+'Umowy przekr. rok'!I94+'Umowy przekr. rok'!I100+'Umowy przekr. rok'!I106+'Umowy przekr. rok'!I112+'Umowy przekr. rok'!I118+'Umowy przekr. rok'!I124</f>
        <v>0</v>
      </c>
      <c r="D22" s="273">
        <f>'Umowy przekr. rok'!J10+'Umowy przekr. rok'!J16+'Umowy przekr. rok'!J28+'Umowy przekr. rok'!J34+'Umowy przekr. rok'!J40+'Umowy przekr. rok'!J46+'Umowy przekr. rok'!J52+'Umowy przekr. rok'!J58+'Umowy przekr. rok'!J64+'Umowy przekr. rok'!J70+'Umowy przekr. rok'!J76+'Umowy przekr. rok'!J82+'Umowy przekr. rok'!J88+'Umowy przekr. rok'!J94+'Umowy przekr. rok'!J100+'Umowy przekr. rok'!J106+'Umowy przekr. rok'!J112+'Umowy przekr. rok'!J118+'Umowy przekr. rok'!J124</f>
        <v>0</v>
      </c>
      <c r="E22" s="273">
        <f>'Umowy przekr. rok'!K10+'Umowy przekr. rok'!K16+'Umowy przekr. rok'!K28+'Umowy przekr. rok'!K34+'Umowy przekr. rok'!K40+'Umowy przekr. rok'!K46+'Umowy przekr. rok'!K52+'Umowy przekr. rok'!K58+'Umowy przekr. rok'!K64+'Umowy przekr. rok'!K70+'Umowy przekr. rok'!K76+'Umowy przekr. rok'!K82+'Umowy przekr. rok'!K88+'Umowy przekr. rok'!K94+'Umowy przekr. rok'!K100+'Umowy przekr. rok'!K106+'Umowy przekr. rok'!K112+'Umowy przekr. rok'!K118+'Umowy przekr. rok'!K124</f>
        <v>0</v>
      </c>
      <c r="F22" s="273">
        <f>'Umowy przekr. rok'!L10+'Umowy przekr. rok'!L16+'Umowy przekr. rok'!L28+'Umowy przekr. rok'!L34+'Umowy przekr. rok'!L40+'Umowy przekr. rok'!L46+'Umowy przekr. rok'!L52+'Umowy przekr. rok'!L58+'Umowy przekr. rok'!L64+'Umowy przekr. rok'!L70+'Umowy przekr. rok'!L76+'Umowy przekr. rok'!L82+'Umowy przekr. rok'!L88+'Umowy przekr. rok'!L94+'Umowy przekr. rok'!L100+'Umowy przekr. rok'!L106+'Umowy przekr. rok'!L112+'Umowy przekr. rok'!L118+'Umowy przekr. rok'!L124</f>
        <v>0</v>
      </c>
      <c r="G22" s="273">
        <f>'Umowy przekr. rok'!M10+'Umowy przekr. rok'!M16+'Umowy przekr. rok'!M28+'Umowy przekr. rok'!M34+'Umowy przekr. rok'!M40+'Umowy przekr. rok'!M46+'Umowy przekr. rok'!M52+'Umowy przekr. rok'!M58+'Umowy przekr. rok'!M64+'Umowy przekr. rok'!M70+'Umowy przekr. rok'!M76+'Umowy przekr. rok'!M82+'Umowy przekr. rok'!M88+'Umowy przekr. rok'!M94+'Umowy przekr. rok'!M100+'Umowy przekr. rok'!M106+'Umowy przekr. rok'!M112+'Umowy przekr. rok'!M118+'Umowy przekr. rok'!M124</f>
        <v>0</v>
      </c>
      <c r="H22" s="273">
        <f>'Umowy przekr. rok'!N10+'Umowy przekr. rok'!N16+'Umowy przekr. rok'!N28+'Umowy przekr. rok'!N34+'Umowy przekr. rok'!N40+'Umowy przekr. rok'!N46+'Umowy przekr. rok'!N52+'Umowy przekr. rok'!N58+'Umowy przekr. rok'!N64+'Umowy przekr. rok'!N70+'Umowy przekr. rok'!N76+'Umowy przekr. rok'!N82+'Umowy przekr. rok'!N88+'Umowy przekr. rok'!N94+'Umowy przekr. rok'!N100+'Umowy przekr. rok'!N106+'Umowy przekr. rok'!N112+'Umowy przekr. rok'!N118+'Umowy przekr. rok'!N124</f>
        <v>0</v>
      </c>
      <c r="I22" s="273">
        <f>'Umowy przekr. rok'!O10+'Umowy przekr. rok'!O16+'Umowy przekr. rok'!O28+'Umowy przekr. rok'!O34+'Umowy przekr. rok'!O40+'Umowy przekr. rok'!O46+'Umowy przekr. rok'!O52+'Umowy przekr. rok'!O58+'Umowy przekr. rok'!O64+'Umowy przekr. rok'!O70+'Umowy przekr. rok'!O76+'Umowy przekr. rok'!O82+'Umowy przekr. rok'!O88+'Umowy przekr. rok'!O94+'Umowy przekr. rok'!O100+'Umowy przekr. rok'!O106+'Umowy przekr. rok'!O112+'Umowy przekr. rok'!O118+'Umowy przekr. rok'!O124</f>
        <v>0</v>
      </c>
      <c r="J22" s="273">
        <f>'Umowy przekr. rok'!P10+'Umowy przekr. rok'!P16+'Umowy przekr. rok'!P28+'Umowy przekr. rok'!P34+'Umowy przekr. rok'!P40+'Umowy przekr. rok'!P46+'Umowy przekr. rok'!P52+'Umowy przekr. rok'!P58+'Umowy przekr. rok'!P64+'Umowy przekr. rok'!P70+'Umowy przekr. rok'!P76+'Umowy przekr. rok'!P82+'Umowy przekr. rok'!P88+'Umowy przekr. rok'!P94+'Umowy przekr. rok'!P100+'Umowy przekr. rok'!P106+'Umowy przekr. rok'!P112+'Umowy przekr. rok'!P118+'Umowy przekr. rok'!P124</f>
        <v>0</v>
      </c>
      <c r="K22" s="274">
        <f>'Umowy przekr. rok'!Q10+'Umowy przekr. rok'!Q16+'Umowy przekr. rok'!Q28+'Umowy przekr. rok'!Q34+'Umowy przekr. rok'!Q40+'Umowy przekr. rok'!Q46+'Umowy przekr. rok'!Q52+'Umowy przekr. rok'!Q58+'Umowy przekr. rok'!Q64+'Umowy przekr. rok'!Q70+'Umowy przekr. rok'!Q76+'Umowy przekr. rok'!Q82+'Umowy przekr. rok'!Q88+'Umowy przekr. rok'!Q94+'Umowy przekr. rok'!Q100+'Umowy przekr. rok'!Q106+'Umowy przekr. rok'!Q112+'Umowy przekr. rok'!Q118+'Umowy przekr. rok'!Q124</f>
        <v>0</v>
      </c>
      <c r="L22" s="249"/>
      <c r="M22" s="1"/>
      <c r="N22" s="1"/>
    </row>
    <row r="23" spans="1:14" ht="34.5" thickBot="1">
      <c r="A23" s="252" t="s">
        <v>65</v>
      </c>
      <c r="B23" s="253">
        <f aca="true" t="shared" si="10" ref="B23:K23">B24+B25</f>
        <v>0</v>
      </c>
      <c r="C23" s="254">
        <f t="shared" si="10"/>
        <v>0</v>
      </c>
      <c r="D23" s="255">
        <f t="shared" si="10"/>
        <v>0</v>
      </c>
      <c r="E23" s="255">
        <f t="shared" si="10"/>
        <v>0</v>
      </c>
      <c r="F23" s="255">
        <f t="shared" si="10"/>
        <v>0</v>
      </c>
      <c r="G23" s="255">
        <f t="shared" si="10"/>
        <v>0</v>
      </c>
      <c r="H23" s="255">
        <f t="shared" si="10"/>
        <v>0</v>
      </c>
      <c r="I23" s="255">
        <f t="shared" si="10"/>
        <v>0</v>
      </c>
      <c r="J23" s="255">
        <f t="shared" si="10"/>
        <v>0</v>
      </c>
      <c r="K23" s="256">
        <f t="shared" si="10"/>
        <v>0</v>
      </c>
      <c r="L23" s="253">
        <f>'Gwarancje i poręczenia'!AC5+'Gwarancje i poręczenia'!AC7+'Gwarancje i poręczenia'!AC9+'Gwarancje i poręczenia'!AC11+'Gwarancje i poręczenia'!AC13+'Gwarancje i poręczenia'!AC15+'Gwarancje i poręczenia'!AC17+'Gwarancje i poręczenia'!AC19+'Gwarancje i poręczenia'!AC21+'Gwarancje i poręczenia'!AC23</f>
        <v>0</v>
      </c>
      <c r="M23" s="1"/>
      <c r="N23" s="1"/>
    </row>
    <row r="24" spans="1:14" ht="12.75">
      <c r="A24" s="257" t="s">
        <v>66</v>
      </c>
      <c r="B24" s="258">
        <f>'Gwarancje i poręczenia'!H5+'Gwarancje i poręczenia'!H7+'Gwarancje i poręczenia'!H9+'Gwarancje i poręczenia'!H11+'Gwarancje i poręczenia'!H13+'Gwarancje i poręczenia'!H15+'Gwarancje i poręczenia'!H17+'Gwarancje i poręczenia'!H19+'Gwarancje i poręczenia'!H21+'Gwarancje i poręczenia'!H23</f>
        <v>0</v>
      </c>
      <c r="C24" s="259">
        <f>'Gwarancje i poręczenia'!I5+'Gwarancje i poręczenia'!I7+'Gwarancje i poręczenia'!I9+'Gwarancje i poręczenia'!I11+'Gwarancje i poręczenia'!I13+'Gwarancje i poręczenia'!I15+'Gwarancje i poręczenia'!I17+'Gwarancje i poręczenia'!I19+'Gwarancje i poręczenia'!I23</f>
        <v>0</v>
      </c>
      <c r="D24" s="260">
        <f>'Gwarancje i poręczenia'!J5+'Gwarancje i poręczenia'!J7+'Gwarancje i poręczenia'!J9+'Gwarancje i poręczenia'!J11+'Gwarancje i poręczenia'!J13+'Gwarancje i poręczenia'!J15+'Gwarancje i poręczenia'!J17+'Gwarancje i poręczenia'!J19+'Gwarancje i poręczenia'!J23</f>
        <v>0</v>
      </c>
      <c r="E24" s="260">
        <f>'Gwarancje i poręczenia'!K5+'Gwarancje i poręczenia'!K7+'Gwarancje i poręczenia'!K9+'Gwarancje i poręczenia'!K11+'Gwarancje i poręczenia'!K13+'Gwarancje i poręczenia'!K15+'Gwarancje i poręczenia'!K17+'Gwarancje i poręczenia'!K19+'Gwarancje i poręczenia'!K23</f>
        <v>0</v>
      </c>
      <c r="F24" s="260">
        <f>'Gwarancje i poręczenia'!L5+'Gwarancje i poręczenia'!L7+'Gwarancje i poręczenia'!L9+'Gwarancje i poręczenia'!L11+'Gwarancje i poręczenia'!L13+'Gwarancje i poręczenia'!L15+'Gwarancje i poręczenia'!L17+'Gwarancje i poręczenia'!L19+'Gwarancje i poręczenia'!L23</f>
        <v>0</v>
      </c>
      <c r="G24" s="260">
        <f>'Gwarancje i poręczenia'!M5+'Gwarancje i poręczenia'!M7+'Gwarancje i poręczenia'!M9+'Gwarancje i poręczenia'!M11+'Gwarancje i poręczenia'!M13+'Gwarancje i poręczenia'!M15+'Gwarancje i poręczenia'!M17+'Gwarancje i poręczenia'!M19+'Gwarancje i poręczenia'!M23</f>
        <v>0</v>
      </c>
      <c r="H24" s="260">
        <f>'Gwarancje i poręczenia'!N5+'Gwarancje i poręczenia'!N7+'Gwarancje i poręczenia'!N9+'Gwarancje i poręczenia'!N11+'Gwarancje i poręczenia'!N13+'Gwarancje i poręczenia'!N15+'Gwarancje i poręczenia'!N17+'Gwarancje i poręczenia'!N19+'Gwarancje i poręczenia'!N23</f>
        <v>0</v>
      </c>
      <c r="I24" s="260">
        <f>'Gwarancje i poręczenia'!O5+'Gwarancje i poręczenia'!O7+'Gwarancje i poręczenia'!O9+'Gwarancje i poręczenia'!O11+'Gwarancje i poręczenia'!O13+'Gwarancje i poręczenia'!O15+'Gwarancje i poręczenia'!O17+'Gwarancje i poręczenia'!O19+'Gwarancje i poręczenia'!O23</f>
        <v>0</v>
      </c>
      <c r="J24" s="260">
        <f>'Gwarancje i poręczenia'!P5+'Gwarancje i poręczenia'!P7+'Gwarancje i poręczenia'!P9+'Gwarancje i poręczenia'!P11+'Gwarancje i poręczenia'!P13+'Gwarancje i poręczenia'!P15+'Gwarancje i poręczenia'!P17+'Gwarancje i poręczenia'!P19+'Gwarancje i poręczenia'!P23</f>
        <v>0</v>
      </c>
      <c r="K24" s="261">
        <f>'Gwarancje i poręczenia'!Q5+'Gwarancje i poręczenia'!Q7+'Gwarancje i poręczenia'!Q9+'Gwarancje i poręczenia'!Q11+'Gwarancje i poręczenia'!Q13+'Gwarancje i poręczenia'!Q15+'Gwarancje i poręczenia'!Q17+'Gwarancje i poręczenia'!Q19+'Gwarancje i poręczenia'!Q23</f>
        <v>0</v>
      </c>
      <c r="L24" s="262"/>
      <c r="M24" s="1"/>
      <c r="N24" s="1"/>
    </row>
    <row r="25" spans="1:14" ht="13.5" thickBot="1">
      <c r="A25" s="263" t="s">
        <v>67</v>
      </c>
      <c r="B25" s="264">
        <f>'Gwarancje i poręczenia'!H6+'Gwarancje i poręczenia'!H8+'Gwarancje i poręczenia'!H10+'Gwarancje i poręczenia'!H12+'Gwarancje i poręczenia'!H14+'Gwarancje i poręczenia'!H16+'Gwarancje i poręczenia'!H18+'Gwarancje i poręczenia'!H20+'Gwarancje i poręczenia'!H22+'Gwarancje i poręczenia'!H24</f>
        <v>0</v>
      </c>
      <c r="C25" s="265">
        <f>'Gwarancje i poręczenia'!I6+'Gwarancje i poręczenia'!I8+'Gwarancje i poręczenia'!I10+'Gwarancje i poręczenia'!I12+'Gwarancje i poręczenia'!I14+'Gwarancje i poręczenia'!I16+'Gwarancje i poręczenia'!I18+'Gwarancje i poręczenia'!I20+'Gwarancje i poręczenia'!I24</f>
        <v>0</v>
      </c>
      <c r="D25" s="266">
        <f>'Gwarancje i poręczenia'!J6+'Gwarancje i poręczenia'!J8+'Gwarancje i poręczenia'!J10+'Gwarancje i poręczenia'!J12+'Gwarancje i poręczenia'!J14+'Gwarancje i poręczenia'!J16+'Gwarancje i poręczenia'!J18+'Gwarancje i poręczenia'!J20+'Gwarancje i poręczenia'!J24</f>
        <v>0</v>
      </c>
      <c r="E25" s="266">
        <f>'Gwarancje i poręczenia'!K6+'Gwarancje i poręczenia'!K8+'Gwarancje i poręczenia'!K10+'Gwarancje i poręczenia'!K12+'Gwarancje i poręczenia'!K14+'Gwarancje i poręczenia'!K16+'Gwarancje i poręczenia'!K18+'Gwarancje i poręczenia'!K20+'Gwarancje i poręczenia'!K24</f>
        <v>0</v>
      </c>
      <c r="F25" s="266">
        <f>'Gwarancje i poręczenia'!L6+'Gwarancje i poręczenia'!L8+'Gwarancje i poręczenia'!L10+'Gwarancje i poręczenia'!L12+'Gwarancje i poręczenia'!L14+'Gwarancje i poręczenia'!L16+'Gwarancje i poręczenia'!L18+'Gwarancje i poręczenia'!L20+'Gwarancje i poręczenia'!L24</f>
        <v>0</v>
      </c>
      <c r="G25" s="266">
        <f>'Gwarancje i poręczenia'!M6+'Gwarancje i poręczenia'!M8+'Gwarancje i poręczenia'!M10+'Gwarancje i poręczenia'!M12+'Gwarancje i poręczenia'!M14+'Gwarancje i poręczenia'!M16+'Gwarancje i poręczenia'!M18+'Gwarancje i poręczenia'!M20+'Gwarancje i poręczenia'!M24</f>
        <v>0</v>
      </c>
      <c r="H25" s="266">
        <f>'Gwarancje i poręczenia'!N6+'Gwarancje i poręczenia'!N8+'Gwarancje i poręczenia'!N10+'Gwarancje i poręczenia'!N12+'Gwarancje i poręczenia'!N14+'Gwarancje i poręczenia'!N16+'Gwarancje i poręczenia'!N18+'Gwarancje i poręczenia'!N20+'Gwarancje i poręczenia'!N24</f>
        <v>0</v>
      </c>
      <c r="I25" s="266">
        <f>'Gwarancje i poręczenia'!O6+'Gwarancje i poręczenia'!O8+'Gwarancje i poręczenia'!O10+'Gwarancje i poręczenia'!O12+'Gwarancje i poręczenia'!O14+'Gwarancje i poręczenia'!O16+'Gwarancje i poręczenia'!O18+'Gwarancje i poręczenia'!O20+'Gwarancje i poręczenia'!O24</f>
        <v>0</v>
      </c>
      <c r="J25" s="266">
        <f>'Gwarancje i poręczenia'!P6+'Gwarancje i poręczenia'!P8+'Gwarancje i poręczenia'!P10+'Gwarancje i poręczenia'!P12+'Gwarancje i poręczenia'!P14+'Gwarancje i poręczenia'!P16+'Gwarancje i poręczenia'!P18+'Gwarancje i poręczenia'!P20+'Gwarancje i poręczenia'!P24</f>
        <v>0</v>
      </c>
      <c r="K25" s="267">
        <f>'Gwarancje i poręczenia'!Q6+'Gwarancje i poręczenia'!Q8+'Gwarancje i poręczenia'!Q10+'Gwarancje i poręczenia'!Q12+'Gwarancje i poręczenia'!Q14+'Gwarancje i poręczenia'!Q16+'Gwarancje i poręczenia'!Q18+'Gwarancje i poręczenia'!Q20+'Gwarancje i poręczenia'!Q24</f>
        <v>0</v>
      </c>
      <c r="L25" s="268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 password="CA53" sheet="1" objects="1" scenarios="1"/>
  <mergeCells count="4">
    <mergeCell ref="A3:A4"/>
    <mergeCell ref="B3:B4"/>
    <mergeCell ref="C3:K3"/>
    <mergeCell ref="L3:L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0" r:id="rId1"/>
  <headerFooter alignWithMargins="0">
    <oddHeader>&amp;CPrzedsięwzięcia ogółem&amp;RZał Nr 3 do Uchwały Nr ... Rady Gminy Srokowo z dnia ..............</oddHeader>
    <oddFooter>&amp;CStrona 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4"/>
  <sheetViews>
    <sheetView zoomScalePageLayoutView="0" workbookViewId="0" topLeftCell="A1">
      <pane xSplit="7" ySplit="4" topLeftCell="H113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1" sqref="B1:H1"/>
    </sheetView>
  </sheetViews>
  <sheetFormatPr defaultColWidth="9.140625" defaultRowHeight="12.75"/>
  <cols>
    <col min="1" max="1" width="4.140625" style="0" customWidth="1"/>
    <col min="2" max="2" width="25.421875" style="0" customWidth="1"/>
    <col min="3" max="3" width="10.28125" style="0" customWidth="1"/>
    <col min="4" max="4" width="19.7109375" style="0" customWidth="1"/>
    <col min="7" max="7" width="16.00390625" style="0" customWidth="1"/>
    <col min="8" max="8" width="11.421875" style="0" customWidth="1"/>
    <col min="18" max="18" width="11.00390625" style="0" customWidth="1"/>
  </cols>
  <sheetData>
    <row r="1" ht="12.75">
      <c r="A1" s="22" t="s">
        <v>144</v>
      </c>
    </row>
    <row r="2" spans="2:3" ht="13.5" thickBot="1">
      <c r="B2" s="4" t="s">
        <v>46</v>
      </c>
      <c r="C2" s="4"/>
    </row>
    <row r="3" spans="1:18" ht="19.5" customHeight="1" thickBot="1">
      <c r="A3" s="355" t="s">
        <v>40</v>
      </c>
      <c r="B3" s="319" t="s">
        <v>44</v>
      </c>
      <c r="C3" s="319" t="s">
        <v>39</v>
      </c>
      <c r="D3" s="319" t="s">
        <v>35</v>
      </c>
      <c r="E3" s="319" t="s">
        <v>36</v>
      </c>
      <c r="F3" s="319" t="s">
        <v>37</v>
      </c>
      <c r="G3" s="319" t="s">
        <v>45</v>
      </c>
      <c r="H3" s="359" t="s">
        <v>124</v>
      </c>
      <c r="I3" s="356" t="s">
        <v>38</v>
      </c>
      <c r="J3" s="357"/>
      <c r="K3" s="357"/>
      <c r="L3" s="357"/>
      <c r="M3" s="357"/>
      <c r="N3" s="357"/>
      <c r="O3" s="357"/>
      <c r="P3" s="357"/>
      <c r="Q3" s="358"/>
      <c r="R3" s="319" t="s">
        <v>57</v>
      </c>
    </row>
    <row r="4" spans="1:18" ht="24.75" customHeight="1" thickBot="1">
      <c r="A4" s="321"/>
      <c r="B4" s="320"/>
      <c r="C4" s="321"/>
      <c r="D4" s="321"/>
      <c r="E4" s="321"/>
      <c r="F4" s="321"/>
      <c r="G4" s="320"/>
      <c r="H4" s="360"/>
      <c r="I4" s="39">
        <v>2011</v>
      </c>
      <c r="J4" s="40">
        <v>2012</v>
      </c>
      <c r="K4" s="40">
        <v>2013</v>
      </c>
      <c r="L4" s="40">
        <v>2014</v>
      </c>
      <c r="M4" s="40">
        <v>2015</v>
      </c>
      <c r="N4" s="40">
        <v>2016</v>
      </c>
      <c r="O4" s="40">
        <v>2017</v>
      </c>
      <c r="P4" s="40">
        <v>2018</v>
      </c>
      <c r="Q4" s="41">
        <v>2019</v>
      </c>
      <c r="R4" s="319"/>
    </row>
    <row r="5" spans="1:18" ht="12.75">
      <c r="A5" s="333">
        <v>1</v>
      </c>
      <c r="B5" s="336" t="s">
        <v>197</v>
      </c>
      <c r="C5" s="339">
        <v>75095</v>
      </c>
      <c r="D5" s="336" t="s">
        <v>198</v>
      </c>
      <c r="E5" s="342">
        <v>2009</v>
      </c>
      <c r="F5" s="138" t="s">
        <v>168</v>
      </c>
      <c r="G5" s="34" t="s">
        <v>49</v>
      </c>
      <c r="H5" s="59"/>
      <c r="I5" s="72"/>
      <c r="J5" s="73"/>
      <c r="K5" s="73"/>
      <c r="L5" s="73"/>
      <c r="M5" s="73"/>
      <c r="N5" s="73"/>
      <c r="O5" s="73"/>
      <c r="P5" s="73"/>
      <c r="Q5" s="74"/>
      <c r="R5" s="330"/>
    </row>
    <row r="6" spans="1:18" ht="12.75">
      <c r="A6" s="334"/>
      <c r="B6" s="337"/>
      <c r="C6" s="340"/>
      <c r="D6" s="337"/>
      <c r="E6" s="343"/>
      <c r="F6" s="326">
        <f>SUM(H13:Q13)</f>
        <v>0</v>
      </c>
      <c r="G6" s="35" t="s">
        <v>50</v>
      </c>
      <c r="H6" s="62">
        <v>220526</v>
      </c>
      <c r="I6" s="75">
        <v>293220</v>
      </c>
      <c r="J6" s="76">
        <v>289954</v>
      </c>
      <c r="K6" s="76"/>
      <c r="L6" s="76"/>
      <c r="M6" s="76"/>
      <c r="N6" s="76"/>
      <c r="O6" s="76"/>
      <c r="P6" s="76"/>
      <c r="Q6" s="77"/>
      <c r="R6" s="331"/>
    </row>
    <row r="7" spans="1:18" ht="12.75">
      <c r="A7" s="334"/>
      <c r="B7" s="337"/>
      <c r="C7" s="340"/>
      <c r="D7" s="337"/>
      <c r="E7" s="343"/>
      <c r="F7" s="329"/>
      <c r="G7" s="35" t="s">
        <v>47</v>
      </c>
      <c r="H7" s="62"/>
      <c r="I7" s="75"/>
      <c r="J7" s="76"/>
      <c r="K7" s="76"/>
      <c r="L7" s="76"/>
      <c r="M7" s="76"/>
      <c r="N7" s="76"/>
      <c r="O7" s="76"/>
      <c r="P7" s="76"/>
      <c r="Q7" s="77"/>
      <c r="R7" s="331"/>
    </row>
    <row r="8" spans="1:18" ht="12.75">
      <c r="A8" s="334"/>
      <c r="B8" s="337"/>
      <c r="C8" s="340"/>
      <c r="D8" s="337"/>
      <c r="E8" s="343"/>
      <c r="F8" s="139" t="s">
        <v>169</v>
      </c>
      <c r="G8" s="35" t="s">
        <v>48</v>
      </c>
      <c r="H8" s="62"/>
      <c r="I8" s="75"/>
      <c r="J8" s="76"/>
      <c r="K8" s="76"/>
      <c r="L8" s="76"/>
      <c r="M8" s="76"/>
      <c r="N8" s="76"/>
      <c r="O8" s="76"/>
      <c r="P8" s="76"/>
      <c r="Q8" s="77"/>
      <c r="R8" s="331"/>
    </row>
    <row r="9" spans="1:18" ht="12.75">
      <c r="A9" s="334"/>
      <c r="B9" s="337"/>
      <c r="C9" s="340"/>
      <c r="D9" s="337"/>
      <c r="E9" s="343"/>
      <c r="F9" s="326">
        <f>SUM(H14:Q14)</f>
        <v>803700</v>
      </c>
      <c r="G9" s="35" t="s">
        <v>52</v>
      </c>
      <c r="H9" s="62"/>
      <c r="I9" s="75"/>
      <c r="J9" s="76"/>
      <c r="K9" s="76"/>
      <c r="L9" s="76"/>
      <c r="M9" s="76"/>
      <c r="N9" s="76"/>
      <c r="O9" s="76"/>
      <c r="P9" s="76"/>
      <c r="Q9" s="77"/>
      <c r="R9" s="331"/>
    </row>
    <row r="10" spans="1:18" ht="12.75">
      <c r="A10" s="334"/>
      <c r="B10" s="337"/>
      <c r="C10" s="340"/>
      <c r="D10" s="337"/>
      <c r="E10" s="343">
        <v>2012</v>
      </c>
      <c r="F10" s="329"/>
      <c r="G10" s="35" t="s">
        <v>51</v>
      </c>
      <c r="H10" s="62"/>
      <c r="I10" s="75"/>
      <c r="J10" s="76"/>
      <c r="K10" s="76"/>
      <c r="L10" s="76"/>
      <c r="M10" s="76"/>
      <c r="N10" s="76"/>
      <c r="O10" s="76"/>
      <c r="P10" s="76"/>
      <c r="Q10" s="77"/>
      <c r="R10" s="331"/>
    </row>
    <row r="11" spans="1:18" ht="12.75">
      <c r="A11" s="334"/>
      <c r="B11" s="337"/>
      <c r="C11" s="340"/>
      <c r="D11" s="337"/>
      <c r="E11" s="343"/>
      <c r="F11" s="139" t="s">
        <v>170</v>
      </c>
      <c r="G11" s="35" t="s">
        <v>53</v>
      </c>
      <c r="H11" s="62"/>
      <c r="I11" s="75"/>
      <c r="J11" s="76"/>
      <c r="K11" s="76"/>
      <c r="L11" s="76"/>
      <c r="M11" s="76"/>
      <c r="N11" s="76"/>
      <c r="O11" s="76"/>
      <c r="P11" s="76"/>
      <c r="Q11" s="77"/>
      <c r="R11" s="331"/>
    </row>
    <row r="12" spans="1:18" ht="12.75">
      <c r="A12" s="334"/>
      <c r="B12" s="337"/>
      <c r="C12" s="340"/>
      <c r="D12" s="337"/>
      <c r="E12" s="343"/>
      <c r="F12" s="326">
        <f>F6+F9</f>
        <v>803700</v>
      </c>
      <c r="G12" s="35" t="s">
        <v>54</v>
      </c>
      <c r="H12" s="62"/>
      <c r="I12" s="75"/>
      <c r="J12" s="76"/>
      <c r="K12" s="76"/>
      <c r="L12" s="76"/>
      <c r="M12" s="76"/>
      <c r="N12" s="76"/>
      <c r="O12" s="76"/>
      <c r="P12" s="76"/>
      <c r="Q12" s="77"/>
      <c r="R12" s="331"/>
    </row>
    <row r="13" spans="1:18" ht="12.75">
      <c r="A13" s="334"/>
      <c r="B13" s="337"/>
      <c r="C13" s="340"/>
      <c r="D13" s="337"/>
      <c r="E13" s="343"/>
      <c r="F13" s="327"/>
      <c r="G13" s="35" t="s">
        <v>55</v>
      </c>
      <c r="H13" s="121">
        <f>H5+H7+H9+H11</f>
        <v>0</v>
      </c>
      <c r="I13" s="31">
        <f>I5+I7+I9+I11</f>
        <v>0</v>
      </c>
      <c r="J13" s="7">
        <f aca="true" t="shared" si="0" ref="J13:Q13">J5+J7+J9+J11</f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28">
        <f t="shared" si="0"/>
        <v>0</v>
      </c>
      <c r="R13" s="331"/>
    </row>
    <row r="14" spans="1:18" ht="13.5" thickBot="1">
      <c r="A14" s="334"/>
      <c r="B14" s="352"/>
      <c r="C14" s="354"/>
      <c r="D14" s="352"/>
      <c r="E14" s="348"/>
      <c r="F14" s="328"/>
      <c r="G14" s="36" t="s">
        <v>56</v>
      </c>
      <c r="H14" s="49">
        <f>H6+H8+H10+H12</f>
        <v>220526</v>
      </c>
      <c r="I14" s="32">
        <f>I6+I8+I10+I12</f>
        <v>293220</v>
      </c>
      <c r="J14" s="25">
        <f aca="true" t="shared" si="1" ref="J14:Q14">J6+J8+J10+J12</f>
        <v>289954</v>
      </c>
      <c r="K14" s="25">
        <f t="shared" si="1"/>
        <v>0</v>
      </c>
      <c r="L14" s="25">
        <f t="shared" si="1"/>
        <v>0</v>
      </c>
      <c r="M14" s="25">
        <f t="shared" si="1"/>
        <v>0</v>
      </c>
      <c r="N14" s="25">
        <f t="shared" si="1"/>
        <v>0</v>
      </c>
      <c r="O14" s="25">
        <f t="shared" si="1"/>
        <v>0</v>
      </c>
      <c r="P14" s="25">
        <f t="shared" si="1"/>
        <v>0</v>
      </c>
      <c r="Q14" s="29">
        <f t="shared" si="1"/>
        <v>0</v>
      </c>
      <c r="R14" s="332"/>
    </row>
    <row r="15" spans="1:18" ht="12.75">
      <c r="A15" s="334">
        <v>2</v>
      </c>
      <c r="B15" s="336" t="s">
        <v>200</v>
      </c>
      <c r="C15" s="339">
        <v>1010</v>
      </c>
      <c r="D15" s="336" t="s">
        <v>199</v>
      </c>
      <c r="E15" s="342">
        <v>2009</v>
      </c>
      <c r="F15" s="138" t="s">
        <v>168</v>
      </c>
      <c r="G15" s="37" t="s">
        <v>49</v>
      </c>
      <c r="H15" s="59"/>
      <c r="I15" s="78"/>
      <c r="J15" s="79"/>
      <c r="K15" s="79"/>
      <c r="L15" s="79"/>
      <c r="M15" s="79"/>
      <c r="N15" s="79"/>
      <c r="O15" s="79"/>
      <c r="P15" s="79"/>
      <c r="Q15" s="80"/>
      <c r="R15" s="345">
        <v>1100000</v>
      </c>
    </row>
    <row r="16" spans="1:18" ht="12.75">
      <c r="A16" s="334"/>
      <c r="B16" s="337"/>
      <c r="C16" s="340"/>
      <c r="D16" s="337"/>
      <c r="E16" s="343"/>
      <c r="F16" s="326">
        <f>SUM(H23:Q23)</f>
        <v>0</v>
      </c>
      <c r="G16" s="35" t="s">
        <v>50</v>
      </c>
      <c r="H16" s="62">
        <v>26760</v>
      </c>
      <c r="I16" s="75">
        <v>70000</v>
      </c>
      <c r="J16" s="76">
        <v>1800000</v>
      </c>
      <c r="K16" s="76">
        <v>1303240</v>
      </c>
      <c r="L16" s="76"/>
      <c r="M16" s="76"/>
      <c r="N16" s="76"/>
      <c r="O16" s="76"/>
      <c r="P16" s="76"/>
      <c r="Q16" s="77"/>
      <c r="R16" s="331"/>
    </row>
    <row r="17" spans="1:18" ht="12.75">
      <c r="A17" s="334"/>
      <c r="B17" s="337"/>
      <c r="C17" s="340"/>
      <c r="D17" s="337"/>
      <c r="E17" s="343"/>
      <c r="F17" s="329"/>
      <c r="G17" s="35" t="s">
        <v>47</v>
      </c>
      <c r="H17" s="62"/>
      <c r="I17" s="75"/>
      <c r="J17" s="76"/>
      <c r="K17" s="76"/>
      <c r="L17" s="76"/>
      <c r="M17" s="76"/>
      <c r="N17" s="76"/>
      <c r="O17" s="76"/>
      <c r="P17" s="76"/>
      <c r="Q17" s="77"/>
      <c r="R17" s="331"/>
    </row>
    <row r="18" spans="1:18" ht="12.75">
      <c r="A18" s="334"/>
      <c r="B18" s="337"/>
      <c r="C18" s="340"/>
      <c r="D18" s="337"/>
      <c r="E18" s="343"/>
      <c r="F18" s="139" t="s">
        <v>169</v>
      </c>
      <c r="G18" s="35" t="s">
        <v>48</v>
      </c>
      <c r="H18" s="62"/>
      <c r="I18" s="75"/>
      <c r="J18" s="76"/>
      <c r="K18" s="76"/>
      <c r="L18" s="76"/>
      <c r="M18" s="76"/>
      <c r="N18" s="76"/>
      <c r="O18" s="76"/>
      <c r="P18" s="76"/>
      <c r="Q18" s="77"/>
      <c r="R18" s="331"/>
    </row>
    <row r="19" spans="1:18" ht="12.75">
      <c r="A19" s="334"/>
      <c r="B19" s="337"/>
      <c r="C19" s="340"/>
      <c r="D19" s="337"/>
      <c r="E19" s="343"/>
      <c r="F19" s="326">
        <f>SUM(H24:Q24)</f>
        <v>3200000</v>
      </c>
      <c r="G19" s="35" t="s">
        <v>52</v>
      </c>
      <c r="H19" s="62"/>
      <c r="I19" s="75"/>
      <c r="J19" s="76"/>
      <c r="K19" s="76"/>
      <c r="L19" s="76"/>
      <c r="M19" s="76"/>
      <c r="N19" s="76"/>
      <c r="O19" s="76"/>
      <c r="P19" s="76"/>
      <c r="Q19" s="77"/>
      <c r="R19" s="331"/>
    </row>
    <row r="20" spans="1:18" ht="12.75">
      <c r="A20" s="334"/>
      <c r="B20" s="337"/>
      <c r="C20" s="340"/>
      <c r="D20" s="337"/>
      <c r="E20" s="343">
        <v>2013</v>
      </c>
      <c r="F20" s="329"/>
      <c r="G20" s="35" t="s">
        <v>51</v>
      </c>
      <c r="H20" s="62"/>
      <c r="I20" s="75"/>
      <c r="J20" s="76"/>
      <c r="K20" s="76"/>
      <c r="L20" s="76"/>
      <c r="M20" s="76"/>
      <c r="N20" s="76"/>
      <c r="O20" s="76"/>
      <c r="P20" s="76"/>
      <c r="Q20" s="77"/>
      <c r="R20" s="331"/>
    </row>
    <row r="21" spans="1:18" ht="12.75">
      <c r="A21" s="334"/>
      <c r="B21" s="337"/>
      <c r="C21" s="340"/>
      <c r="D21" s="337"/>
      <c r="E21" s="343"/>
      <c r="F21" s="139" t="s">
        <v>170</v>
      </c>
      <c r="G21" s="35" t="s">
        <v>53</v>
      </c>
      <c r="H21" s="62"/>
      <c r="I21" s="75"/>
      <c r="J21" s="76"/>
      <c r="K21" s="76"/>
      <c r="L21" s="76"/>
      <c r="M21" s="76"/>
      <c r="N21" s="76"/>
      <c r="O21" s="76"/>
      <c r="P21" s="76"/>
      <c r="Q21" s="77"/>
      <c r="R21" s="331"/>
    </row>
    <row r="22" spans="1:18" ht="12.75">
      <c r="A22" s="334"/>
      <c r="B22" s="337"/>
      <c r="C22" s="340"/>
      <c r="D22" s="337"/>
      <c r="E22" s="343"/>
      <c r="F22" s="326">
        <f>F16+F19</f>
        <v>3200000</v>
      </c>
      <c r="G22" s="35" t="s">
        <v>54</v>
      </c>
      <c r="H22" s="62"/>
      <c r="I22" s="75"/>
      <c r="J22" s="76"/>
      <c r="K22" s="76"/>
      <c r="L22" s="76"/>
      <c r="M22" s="76"/>
      <c r="N22" s="76"/>
      <c r="O22" s="76"/>
      <c r="P22" s="76"/>
      <c r="Q22" s="77"/>
      <c r="R22" s="331"/>
    </row>
    <row r="23" spans="1:18" ht="12.75">
      <c r="A23" s="334"/>
      <c r="B23" s="337"/>
      <c r="C23" s="340"/>
      <c r="D23" s="337"/>
      <c r="E23" s="343"/>
      <c r="F23" s="327"/>
      <c r="G23" s="35" t="s">
        <v>55</v>
      </c>
      <c r="H23" s="121">
        <f>H15+H17+H19+H21</f>
        <v>0</v>
      </c>
      <c r="I23" s="31">
        <f>I15+I17+I19+I21</f>
        <v>0</v>
      </c>
      <c r="J23" s="7">
        <f aca="true" t="shared" si="2" ref="J23:Q23">J15+J17+J19+J21</f>
        <v>0</v>
      </c>
      <c r="K23" s="7">
        <f t="shared" si="2"/>
        <v>0</v>
      </c>
      <c r="L23" s="7">
        <f t="shared" si="2"/>
        <v>0</v>
      </c>
      <c r="M23" s="7">
        <f t="shared" si="2"/>
        <v>0</v>
      </c>
      <c r="N23" s="7">
        <f t="shared" si="2"/>
        <v>0</v>
      </c>
      <c r="O23" s="7">
        <f t="shared" si="2"/>
        <v>0</v>
      </c>
      <c r="P23" s="7">
        <f t="shared" si="2"/>
        <v>0</v>
      </c>
      <c r="Q23" s="28">
        <f t="shared" si="2"/>
        <v>0</v>
      </c>
      <c r="R23" s="331"/>
    </row>
    <row r="24" spans="1:18" ht="13.5" thickBot="1">
      <c r="A24" s="334"/>
      <c r="B24" s="338"/>
      <c r="C24" s="341"/>
      <c r="D24" s="338"/>
      <c r="E24" s="347"/>
      <c r="F24" s="328"/>
      <c r="G24" s="38" t="s">
        <v>56</v>
      </c>
      <c r="H24" s="48">
        <f>H16+H18+H20+H22</f>
        <v>26760</v>
      </c>
      <c r="I24" s="33">
        <f>I16+I18+I20+I22</f>
        <v>70000</v>
      </c>
      <c r="J24" s="27">
        <f aca="true" t="shared" si="3" ref="J24:Q24">J16+J18+J20+J22</f>
        <v>1800000</v>
      </c>
      <c r="K24" s="27">
        <f t="shared" si="3"/>
        <v>1303240</v>
      </c>
      <c r="L24" s="27">
        <f t="shared" si="3"/>
        <v>0</v>
      </c>
      <c r="M24" s="27">
        <f t="shared" si="3"/>
        <v>0</v>
      </c>
      <c r="N24" s="27">
        <f t="shared" si="3"/>
        <v>0</v>
      </c>
      <c r="O24" s="27">
        <f t="shared" si="3"/>
        <v>0</v>
      </c>
      <c r="P24" s="27">
        <f t="shared" si="3"/>
        <v>0</v>
      </c>
      <c r="Q24" s="30">
        <f t="shared" si="3"/>
        <v>0</v>
      </c>
      <c r="R24" s="346"/>
    </row>
    <row r="25" spans="1:18" ht="12.75">
      <c r="A25" s="334">
        <v>3</v>
      </c>
      <c r="B25" s="351" t="s">
        <v>201</v>
      </c>
      <c r="C25" s="353">
        <v>1010</v>
      </c>
      <c r="D25" s="351" t="s">
        <v>199</v>
      </c>
      <c r="E25" s="344">
        <v>2011</v>
      </c>
      <c r="F25" s="138" t="s">
        <v>168</v>
      </c>
      <c r="G25" s="34" t="s">
        <v>49</v>
      </c>
      <c r="H25" s="122"/>
      <c r="I25" s="72"/>
      <c r="J25" s="73"/>
      <c r="K25" s="73"/>
      <c r="L25" s="73"/>
      <c r="M25" s="73"/>
      <c r="N25" s="73"/>
      <c r="O25" s="73"/>
      <c r="P25" s="73"/>
      <c r="Q25" s="74"/>
      <c r="R25" s="330">
        <v>339000</v>
      </c>
    </row>
    <row r="26" spans="1:18" ht="12.75">
      <c r="A26" s="334"/>
      <c r="B26" s="337"/>
      <c r="C26" s="340"/>
      <c r="D26" s="337"/>
      <c r="E26" s="343"/>
      <c r="F26" s="326">
        <f>SUM(H33:Q33)</f>
        <v>0</v>
      </c>
      <c r="G26" s="35" t="s">
        <v>50</v>
      </c>
      <c r="H26" s="62"/>
      <c r="I26" s="75">
        <v>61000</v>
      </c>
      <c r="J26" s="76">
        <v>300000</v>
      </c>
      <c r="K26" s="76">
        <v>539000</v>
      </c>
      <c r="L26" s="76"/>
      <c r="M26" s="76"/>
      <c r="N26" s="76"/>
      <c r="O26" s="76"/>
      <c r="P26" s="76"/>
      <c r="Q26" s="77"/>
      <c r="R26" s="331"/>
    </row>
    <row r="27" spans="1:18" ht="12.75">
      <c r="A27" s="334"/>
      <c r="B27" s="337"/>
      <c r="C27" s="340"/>
      <c r="D27" s="337"/>
      <c r="E27" s="343"/>
      <c r="F27" s="329"/>
      <c r="G27" s="35" t="s">
        <v>47</v>
      </c>
      <c r="H27" s="62"/>
      <c r="I27" s="75"/>
      <c r="J27" s="76"/>
      <c r="K27" s="76"/>
      <c r="L27" s="76"/>
      <c r="M27" s="76"/>
      <c r="N27" s="76"/>
      <c r="O27" s="76"/>
      <c r="P27" s="76"/>
      <c r="Q27" s="77"/>
      <c r="R27" s="331"/>
    </row>
    <row r="28" spans="1:18" ht="12.75">
      <c r="A28" s="334"/>
      <c r="B28" s="337"/>
      <c r="C28" s="340"/>
      <c r="D28" s="337"/>
      <c r="E28" s="343"/>
      <c r="F28" s="139" t="s">
        <v>169</v>
      </c>
      <c r="G28" s="35" t="s">
        <v>48</v>
      </c>
      <c r="H28" s="62"/>
      <c r="I28" s="75"/>
      <c r="J28" s="76"/>
      <c r="K28" s="76"/>
      <c r="L28" s="76"/>
      <c r="M28" s="76"/>
      <c r="N28" s="76"/>
      <c r="O28" s="76"/>
      <c r="P28" s="76"/>
      <c r="Q28" s="77"/>
      <c r="R28" s="331"/>
    </row>
    <row r="29" spans="1:18" ht="12.75">
      <c r="A29" s="334"/>
      <c r="B29" s="337"/>
      <c r="C29" s="340"/>
      <c r="D29" s="337"/>
      <c r="E29" s="343"/>
      <c r="F29" s="326">
        <f>SUM(H34:Q34)</f>
        <v>900000</v>
      </c>
      <c r="G29" s="35" t="s">
        <v>52</v>
      </c>
      <c r="H29" s="62"/>
      <c r="I29" s="75"/>
      <c r="J29" s="76"/>
      <c r="K29" s="76"/>
      <c r="L29" s="76"/>
      <c r="M29" s="76"/>
      <c r="N29" s="76"/>
      <c r="O29" s="76"/>
      <c r="P29" s="76"/>
      <c r="Q29" s="77"/>
      <c r="R29" s="331"/>
    </row>
    <row r="30" spans="1:18" ht="12.75">
      <c r="A30" s="334"/>
      <c r="B30" s="337"/>
      <c r="C30" s="340"/>
      <c r="D30" s="337"/>
      <c r="E30" s="343">
        <v>2013</v>
      </c>
      <c r="F30" s="329"/>
      <c r="G30" s="35" t="s">
        <v>51</v>
      </c>
      <c r="H30" s="62"/>
      <c r="I30" s="75"/>
      <c r="J30" s="76"/>
      <c r="K30" s="76"/>
      <c r="L30" s="76"/>
      <c r="M30" s="76"/>
      <c r="N30" s="76"/>
      <c r="O30" s="76"/>
      <c r="P30" s="76"/>
      <c r="Q30" s="77"/>
      <c r="R30" s="331"/>
    </row>
    <row r="31" spans="1:18" ht="12.75">
      <c r="A31" s="334"/>
      <c r="B31" s="337"/>
      <c r="C31" s="340"/>
      <c r="D31" s="337"/>
      <c r="E31" s="343"/>
      <c r="F31" s="139" t="s">
        <v>170</v>
      </c>
      <c r="G31" s="35" t="s">
        <v>53</v>
      </c>
      <c r="H31" s="62"/>
      <c r="I31" s="75"/>
      <c r="J31" s="76"/>
      <c r="K31" s="76"/>
      <c r="L31" s="76"/>
      <c r="M31" s="76"/>
      <c r="N31" s="76"/>
      <c r="O31" s="76"/>
      <c r="P31" s="76"/>
      <c r="Q31" s="77"/>
      <c r="R31" s="331"/>
    </row>
    <row r="32" spans="1:18" ht="12.75">
      <c r="A32" s="334"/>
      <c r="B32" s="337"/>
      <c r="C32" s="340"/>
      <c r="D32" s="337"/>
      <c r="E32" s="343"/>
      <c r="F32" s="326">
        <f>F26+F29</f>
        <v>900000</v>
      </c>
      <c r="G32" s="35" t="s">
        <v>54</v>
      </c>
      <c r="H32" s="62"/>
      <c r="I32" s="75"/>
      <c r="J32" s="76"/>
      <c r="K32" s="76"/>
      <c r="L32" s="76"/>
      <c r="M32" s="76"/>
      <c r="N32" s="76"/>
      <c r="O32" s="76"/>
      <c r="P32" s="76"/>
      <c r="Q32" s="77"/>
      <c r="R32" s="331"/>
    </row>
    <row r="33" spans="1:18" ht="12.75">
      <c r="A33" s="334"/>
      <c r="B33" s="337"/>
      <c r="C33" s="340"/>
      <c r="D33" s="337"/>
      <c r="E33" s="343"/>
      <c r="F33" s="327"/>
      <c r="G33" s="35" t="s">
        <v>55</v>
      </c>
      <c r="H33" s="121">
        <f>H25+H27+H29+H31</f>
        <v>0</v>
      </c>
      <c r="I33" s="31">
        <f>I25+I27+I29+I31</f>
        <v>0</v>
      </c>
      <c r="J33" s="7">
        <f aca="true" t="shared" si="4" ref="J33:Q33">J25+J27+J29+J31</f>
        <v>0</v>
      </c>
      <c r="K33" s="7">
        <f t="shared" si="4"/>
        <v>0</v>
      </c>
      <c r="L33" s="7">
        <f t="shared" si="4"/>
        <v>0</v>
      </c>
      <c r="M33" s="7">
        <f t="shared" si="4"/>
        <v>0</v>
      </c>
      <c r="N33" s="7">
        <f t="shared" si="4"/>
        <v>0</v>
      </c>
      <c r="O33" s="7">
        <f t="shared" si="4"/>
        <v>0</v>
      </c>
      <c r="P33" s="7">
        <f t="shared" si="4"/>
        <v>0</v>
      </c>
      <c r="Q33" s="28">
        <f t="shared" si="4"/>
        <v>0</v>
      </c>
      <c r="R33" s="331"/>
    </row>
    <row r="34" spans="1:18" ht="13.5" thickBot="1">
      <c r="A34" s="350"/>
      <c r="B34" s="352"/>
      <c r="C34" s="354"/>
      <c r="D34" s="352"/>
      <c r="E34" s="348"/>
      <c r="F34" s="328"/>
      <c r="G34" s="36" t="s">
        <v>56</v>
      </c>
      <c r="H34" s="49">
        <f>H26+H28+H30+H32</f>
        <v>0</v>
      </c>
      <c r="I34" s="32">
        <f>I26+I28+I30+I32</f>
        <v>61000</v>
      </c>
      <c r="J34" s="25">
        <f>J26+J28+J30+J32</f>
        <v>300000</v>
      </c>
      <c r="K34" s="25">
        <f>K26+K28+K30+K32</f>
        <v>539000</v>
      </c>
      <c r="L34" s="25">
        <f aca="true" t="shared" si="5" ref="L34:Q34">L26+L28+L30+L32</f>
        <v>0</v>
      </c>
      <c r="M34" s="25">
        <f t="shared" si="5"/>
        <v>0</v>
      </c>
      <c r="N34" s="25">
        <f t="shared" si="5"/>
        <v>0</v>
      </c>
      <c r="O34" s="25">
        <f t="shared" si="5"/>
        <v>0</v>
      </c>
      <c r="P34" s="25">
        <f t="shared" si="5"/>
        <v>0</v>
      </c>
      <c r="Q34" s="29">
        <f t="shared" si="5"/>
        <v>0</v>
      </c>
      <c r="R34" s="332"/>
    </row>
    <row r="35" spans="1:18" ht="12.75">
      <c r="A35" s="333">
        <v>4</v>
      </c>
      <c r="B35" s="336" t="s">
        <v>202</v>
      </c>
      <c r="C35" s="339">
        <v>92109</v>
      </c>
      <c r="D35" s="336" t="s">
        <v>199</v>
      </c>
      <c r="E35" s="342">
        <v>2011</v>
      </c>
      <c r="F35" s="138" t="s">
        <v>168</v>
      </c>
      <c r="G35" s="37" t="s">
        <v>49</v>
      </c>
      <c r="H35" s="59"/>
      <c r="I35" s="78">
        <v>27000</v>
      </c>
      <c r="J35" s="79"/>
      <c r="K35" s="79"/>
      <c r="L35" s="79"/>
      <c r="M35" s="79"/>
      <c r="N35" s="79"/>
      <c r="O35" s="79"/>
      <c r="P35" s="79"/>
      <c r="Q35" s="80"/>
      <c r="R35" s="345"/>
    </row>
    <row r="36" spans="1:18" ht="12.75">
      <c r="A36" s="334"/>
      <c r="B36" s="337"/>
      <c r="C36" s="340"/>
      <c r="D36" s="337"/>
      <c r="E36" s="343"/>
      <c r="F36" s="326">
        <f>SUM(H43:Q43)</f>
        <v>27000</v>
      </c>
      <c r="G36" s="35" t="s">
        <v>50</v>
      </c>
      <c r="H36" s="62"/>
      <c r="I36" s="75"/>
      <c r="J36" s="76">
        <v>53000</v>
      </c>
      <c r="K36" s="76">
        <v>300000</v>
      </c>
      <c r="L36" s="76">
        <v>120000</v>
      </c>
      <c r="M36" s="76"/>
      <c r="N36" s="76"/>
      <c r="O36" s="76"/>
      <c r="P36" s="76"/>
      <c r="Q36" s="77"/>
      <c r="R36" s="331"/>
    </row>
    <row r="37" spans="1:18" ht="12.75">
      <c r="A37" s="334"/>
      <c r="B37" s="337"/>
      <c r="C37" s="340"/>
      <c r="D37" s="337"/>
      <c r="E37" s="343"/>
      <c r="F37" s="329"/>
      <c r="G37" s="35" t="s">
        <v>47</v>
      </c>
      <c r="H37" s="62"/>
      <c r="I37" s="75"/>
      <c r="J37" s="76"/>
      <c r="K37" s="76"/>
      <c r="L37" s="76"/>
      <c r="M37" s="76"/>
      <c r="N37" s="76"/>
      <c r="O37" s="76"/>
      <c r="P37" s="76"/>
      <c r="Q37" s="77"/>
      <c r="R37" s="331"/>
    </row>
    <row r="38" spans="1:18" ht="12.75">
      <c r="A38" s="334"/>
      <c r="B38" s="337"/>
      <c r="C38" s="340"/>
      <c r="D38" s="337"/>
      <c r="E38" s="343"/>
      <c r="F38" s="139" t="s">
        <v>169</v>
      </c>
      <c r="G38" s="35" t="s">
        <v>48</v>
      </c>
      <c r="H38" s="62"/>
      <c r="I38" s="75"/>
      <c r="J38" s="76"/>
      <c r="K38" s="76"/>
      <c r="L38" s="76"/>
      <c r="M38" s="76"/>
      <c r="N38" s="76"/>
      <c r="O38" s="76"/>
      <c r="P38" s="76"/>
      <c r="Q38" s="77"/>
      <c r="R38" s="331"/>
    </row>
    <row r="39" spans="1:18" ht="12.75">
      <c r="A39" s="334"/>
      <c r="B39" s="337"/>
      <c r="C39" s="340"/>
      <c r="D39" s="337"/>
      <c r="E39" s="343"/>
      <c r="F39" s="326">
        <f>SUM(H44:Q44)</f>
        <v>473000</v>
      </c>
      <c r="G39" s="35" t="s">
        <v>52</v>
      </c>
      <c r="H39" s="62"/>
      <c r="I39" s="75"/>
      <c r="J39" s="76"/>
      <c r="K39" s="76"/>
      <c r="L39" s="76"/>
      <c r="M39" s="76"/>
      <c r="N39" s="76"/>
      <c r="O39" s="76"/>
      <c r="P39" s="76"/>
      <c r="Q39" s="77"/>
      <c r="R39" s="331"/>
    </row>
    <row r="40" spans="1:18" ht="12.75">
      <c r="A40" s="334"/>
      <c r="B40" s="337"/>
      <c r="C40" s="340"/>
      <c r="D40" s="337"/>
      <c r="E40" s="343">
        <v>2013</v>
      </c>
      <c r="F40" s="329"/>
      <c r="G40" s="35" t="s">
        <v>51</v>
      </c>
      <c r="H40" s="62"/>
      <c r="I40" s="75"/>
      <c r="J40" s="76"/>
      <c r="K40" s="76"/>
      <c r="L40" s="76"/>
      <c r="M40" s="76"/>
      <c r="N40" s="76"/>
      <c r="O40" s="76"/>
      <c r="P40" s="76"/>
      <c r="Q40" s="77"/>
      <c r="R40" s="331"/>
    </row>
    <row r="41" spans="1:18" ht="12.75">
      <c r="A41" s="334"/>
      <c r="B41" s="337"/>
      <c r="C41" s="340"/>
      <c r="D41" s="337"/>
      <c r="E41" s="343"/>
      <c r="F41" s="139" t="s">
        <v>170</v>
      </c>
      <c r="G41" s="35" t="s">
        <v>53</v>
      </c>
      <c r="H41" s="62"/>
      <c r="I41" s="75"/>
      <c r="J41" s="76"/>
      <c r="K41" s="76"/>
      <c r="L41" s="76"/>
      <c r="M41" s="76"/>
      <c r="N41" s="76"/>
      <c r="O41" s="76"/>
      <c r="P41" s="76"/>
      <c r="Q41" s="77"/>
      <c r="R41" s="331"/>
    </row>
    <row r="42" spans="1:18" ht="12.75">
      <c r="A42" s="334"/>
      <c r="B42" s="337"/>
      <c r="C42" s="340"/>
      <c r="D42" s="337"/>
      <c r="E42" s="343"/>
      <c r="F42" s="326">
        <f>F36+F39</f>
        <v>500000</v>
      </c>
      <c r="G42" s="35" t="s">
        <v>54</v>
      </c>
      <c r="H42" s="62"/>
      <c r="I42" s="75"/>
      <c r="J42" s="76"/>
      <c r="K42" s="76"/>
      <c r="L42" s="76"/>
      <c r="M42" s="76"/>
      <c r="N42" s="76"/>
      <c r="O42" s="76"/>
      <c r="P42" s="76"/>
      <c r="Q42" s="77"/>
      <c r="R42" s="331"/>
    </row>
    <row r="43" spans="1:18" ht="12.75">
      <c r="A43" s="334"/>
      <c r="B43" s="337"/>
      <c r="C43" s="340"/>
      <c r="D43" s="337"/>
      <c r="E43" s="343"/>
      <c r="F43" s="327"/>
      <c r="G43" s="35" t="s">
        <v>55</v>
      </c>
      <c r="H43" s="121">
        <f>H35+H37+H39+H41</f>
        <v>0</v>
      </c>
      <c r="I43" s="31">
        <f>I35+I37+I39+I41</f>
        <v>27000</v>
      </c>
      <c r="J43" s="7">
        <f aca="true" t="shared" si="6" ref="J43:Q43">J35+J37+J39+J41</f>
        <v>0</v>
      </c>
      <c r="K43" s="7">
        <f t="shared" si="6"/>
        <v>0</v>
      </c>
      <c r="L43" s="7">
        <f t="shared" si="6"/>
        <v>0</v>
      </c>
      <c r="M43" s="7">
        <f t="shared" si="6"/>
        <v>0</v>
      </c>
      <c r="N43" s="7">
        <f t="shared" si="6"/>
        <v>0</v>
      </c>
      <c r="O43" s="7">
        <f t="shared" si="6"/>
        <v>0</v>
      </c>
      <c r="P43" s="7">
        <f t="shared" si="6"/>
        <v>0</v>
      </c>
      <c r="Q43" s="28">
        <f t="shared" si="6"/>
        <v>0</v>
      </c>
      <c r="R43" s="331"/>
    </row>
    <row r="44" spans="1:18" ht="13.5" thickBot="1">
      <c r="A44" s="335"/>
      <c r="B44" s="338"/>
      <c r="C44" s="341"/>
      <c r="D44" s="338"/>
      <c r="E44" s="347"/>
      <c r="F44" s="328"/>
      <c r="G44" s="38" t="s">
        <v>56</v>
      </c>
      <c r="H44" s="48">
        <f>H36+H38+H40+H42</f>
        <v>0</v>
      </c>
      <c r="I44" s="33">
        <f>I36+I38+I40+I42</f>
        <v>0</v>
      </c>
      <c r="J44" s="27">
        <f aca="true" t="shared" si="7" ref="J44:Q44">J36+J38+J40+J42</f>
        <v>53000</v>
      </c>
      <c r="K44" s="27">
        <f t="shared" si="7"/>
        <v>300000</v>
      </c>
      <c r="L44" s="27">
        <f t="shared" si="7"/>
        <v>120000</v>
      </c>
      <c r="M44" s="27">
        <f t="shared" si="7"/>
        <v>0</v>
      </c>
      <c r="N44" s="27">
        <f t="shared" si="7"/>
        <v>0</v>
      </c>
      <c r="O44" s="27">
        <f t="shared" si="7"/>
        <v>0</v>
      </c>
      <c r="P44" s="27">
        <f t="shared" si="7"/>
        <v>0</v>
      </c>
      <c r="Q44" s="30">
        <f t="shared" si="7"/>
        <v>0</v>
      </c>
      <c r="R44" s="346"/>
    </row>
    <row r="45" spans="1:18" ht="12.75">
      <c r="A45" s="349">
        <v>5</v>
      </c>
      <c r="B45" s="351" t="s">
        <v>203</v>
      </c>
      <c r="C45" s="353">
        <v>70005</v>
      </c>
      <c r="D45" s="351" t="s">
        <v>199</v>
      </c>
      <c r="E45" s="344">
        <v>2012</v>
      </c>
      <c r="F45" s="138" t="s">
        <v>168</v>
      </c>
      <c r="G45" s="34" t="s">
        <v>49</v>
      </c>
      <c r="H45" s="122"/>
      <c r="I45" s="72"/>
      <c r="J45" s="73">
        <v>25000</v>
      </c>
      <c r="K45" s="73"/>
      <c r="L45" s="73"/>
      <c r="M45" s="73"/>
      <c r="N45" s="73"/>
      <c r="O45" s="73"/>
      <c r="P45" s="73"/>
      <c r="Q45" s="74"/>
      <c r="R45" s="330"/>
    </row>
    <row r="46" spans="1:18" ht="12.75">
      <c r="A46" s="334"/>
      <c r="B46" s="337"/>
      <c r="C46" s="340"/>
      <c r="D46" s="337"/>
      <c r="E46" s="343"/>
      <c r="F46" s="326">
        <f>SUM(H53:Q53)</f>
        <v>25000</v>
      </c>
      <c r="G46" s="35" t="s">
        <v>50</v>
      </c>
      <c r="H46" s="62"/>
      <c r="I46" s="75"/>
      <c r="J46" s="76"/>
      <c r="K46" s="76">
        <v>180000</v>
      </c>
      <c r="L46" s="76"/>
      <c r="M46" s="76"/>
      <c r="N46" s="76"/>
      <c r="O46" s="76"/>
      <c r="P46" s="76"/>
      <c r="Q46" s="77"/>
      <c r="R46" s="331"/>
    </row>
    <row r="47" spans="1:18" ht="12.75">
      <c r="A47" s="334"/>
      <c r="B47" s="337"/>
      <c r="C47" s="340"/>
      <c r="D47" s="337"/>
      <c r="E47" s="343"/>
      <c r="F47" s="329"/>
      <c r="G47" s="35" t="s">
        <v>47</v>
      </c>
      <c r="H47" s="62"/>
      <c r="I47" s="75"/>
      <c r="J47" s="76"/>
      <c r="K47" s="76"/>
      <c r="L47" s="76"/>
      <c r="M47" s="76"/>
      <c r="N47" s="76"/>
      <c r="O47" s="76"/>
      <c r="P47" s="76"/>
      <c r="Q47" s="77"/>
      <c r="R47" s="331"/>
    </row>
    <row r="48" spans="1:18" ht="12.75">
      <c r="A48" s="334"/>
      <c r="B48" s="337"/>
      <c r="C48" s="340"/>
      <c r="D48" s="337"/>
      <c r="E48" s="343"/>
      <c r="F48" s="139" t="s">
        <v>169</v>
      </c>
      <c r="G48" s="35" t="s">
        <v>48</v>
      </c>
      <c r="H48" s="62"/>
      <c r="I48" s="75"/>
      <c r="J48" s="76"/>
      <c r="K48" s="76"/>
      <c r="L48" s="76"/>
      <c r="M48" s="76"/>
      <c r="N48" s="76"/>
      <c r="O48" s="76"/>
      <c r="P48" s="76"/>
      <c r="Q48" s="77"/>
      <c r="R48" s="331"/>
    </row>
    <row r="49" spans="1:18" ht="12.75">
      <c r="A49" s="334"/>
      <c r="B49" s="337"/>
      <c r="C49" s="340"/>
      <c r="D49" s="337"/>
      <c r="E49" s="343"/>
      <c r="F49" s="326">
        <f>SUM(H54:Q54)</f>
        <v>180000</v>
      </c>
      <c r="G49" s="35" t="s">
        <v>52</v>
      </c>
      <c r="H49" s="62"/>
      <c r="I49" s="75"/>
      <c r="J49" s="76"/>
      <c r="K49" s="76"/>
      <c r="L49" s="76"/>
      <c r="M49" s="76"/>
      <c r="N49" s="76"/>
      <c r="O49" s="76"/>
      <c r="P49" s="76"/>
      <c r="Q49" s="77"/>
      <c r="R49" s="331"/>
    </row>
    <row r="50" spans="1:18" ht="12.75">
      <c r="A50" s="334"/>
      <c r="B50" s="337"/>
      <c r="C50" s="340"/>
      <c r="D50" s="337"/>
      <c r="E50" s="343">
        <v>2013</v>
      </c>
      <c r="F50" s="329"/>
      <c r="G50" s="35" t="s">
        <v>51</v>
      </c>
      <c r="H50" s="62"/>
      <c r="I50" s="75"/>
      <c r="J50" s="76"/>
      <c r="K50" s="76"/>
      <c r="L50" s="76"/>
      <c r="M50" s="76"/>
      <c r="N50" s="76"/>
      <c r="O50" s="76"/>
      <c r="P50" s="76"/>
      <c r="Q50" s="77"/>
      <c r="R50" s="331"/>
    </row>
    <row r="51" spans="1:18" ht="12.75">
      <c r="A51" s="334"/>
      <c r="B51" s="337"/>
      <c r="C51" s="340"/>
      <c r="D51" s="337"/>
      <c r="E51" s="343"/>
      <c r="F51" s="139" t="s">
        <v>170</v>
      </c>
      <c r="G51" s="35" t="s">
        <v>53</v>
      </c>
      <c r="H51" s="62"/>
      <c r="I51" s="75"/>
      <c r="J51" s="76"/>
      <c r="K51" s="76"/>
      <c r="L51" s="76"/>
      <c r="M51" s="76"/>
      <c r="N51" s="76"/>
      <c r="O51" s="76"/>
      <c r="P51" s="76"/>
      <c r="Q51" s="77"/>
      <c r="R51" s="331"/>
    </row>
    <row r="52" spans="1:18" ht="12.75">
      <c r="A52" s="334"/>
      <c r="B52" s="337"/>
      <c r="C52" s="340"/>
      <c r="D52" s="337"/>
      <c r="E52" s="343"/>
      <c r="F52" s="326">
        <f>F46+F49</f>
        <v>205000</v>
      </c>
      <c r="G52" s="35" t="s">
        <v>54</v>
      </c>
      <c r="H52" s="62"/>
      <c r="I52" s="75"/>
      <c r="J52" s="76"/>
      <c r="K52" s="76"/>
      <c r="L52" s="76"/>
      <c r="M52" s="76"/>
      <c r="N52" s="76"/>
      <c r="O52" s="76"/>
      <c r="P52" s="76"/>
      <c r="Q52" s="77"/>
      <c r="R52" s="331"/>
    </row>
    <row r="53" spans="1:18" ht="12.75">
      <c r="A53" s="334"/>
      <c r="B53" s="337"/>
      <c r="C53" s="340"/>
      <c r="D53" s="337"/>
      <c r="E53" s="343"/>
      <c r="F53" s="327"/>
      <c r="G53" s="35" t="s">
        <v>55</v>
      </c>
      <c r="H53" s="121">
        <f>H45+H47+H49+H51</f>
        <v>0</v>
      </c>
      <c r="I53" s="31">
        <f>I45+I47+I49+I51</f>
        <v>0</v>
      </c>
      <c r="J53" s="7">
        <f aca="true" t="shared" si="8" ref="J53:Q53">J45+J47+J49+J51</f>
        <v>25000</v>
      </c>
      <c r="K53" s="7">
        <f t="shared" si="8"/>
        <v>0</v>
      </c>
      <c r="L53" s="7">
        <f t="shared" si="8"/>
        <v>0</v>
      </c>
      <c r="M53" s="7">
        <f t="shared" si="8"/>
        <v>0</v>
      </c>
      <c r="N53" s="7">
        <f t="shared" si="8"/>
        <v>0</v>
      </c>
      <c r="O53" s="7">
        <f t="shared" si="8"/>
        <v>0</v>
      </c>
      <c r="P53" s="7">
        <f t="shared" si="8"/>
        <v>0</v>
      </c>
      <c r="Q53" s="28">
        <f t="shared" si="8"/>
        <v>0</v>
      </c>
      <c r="R53" s="331"/>
    </row>
    <row r="54" spans="1:18" ht="13.5" thickBot="1">
      <c r="A54" s="350"/>
      <c r="B54" s="352"/>
      <c r="C54" s="354"/>
      <c r="D54" s="352"/>
      <c r="E54" s="348"/>
      <c r="F54" s="328"/>
      <c r="G54" s="36" t="s">
        <v>56</v>
      </c>
      <c r="H54" s="49">
        <f>H46+H48+H50+H52</f>
        <v>0</v>
      </c>
      <c r="I54" s="32">
        <f>I46+I48+I50+I52</f>
        <v>0</v>
      </c>
      <c r="J54" s="25">
        <f aca="true" t="shared" si="9" ref="J54:Q54">J46+J48+J50+J52</f>
        <v>0</v>
      </c>
      <c r="K54" s="25">
        <f t="shared" si="9"/>
        <v>180000</v>
      </c>
      <c r="L54" s="25">
        <f t="shared" si="9"/>
        <v>0</v>
      </c>
      <c r="M54" s="25">
        <f t="shared" si="9"/>
        <v>0</v>
      </c>
      <c r="N54" s="25">
        <f t="shared" si="9"/>
        <v>0</v>
      </c>
      <c r="O54" s="25">
        <f t="shared" si="9"/>
        <v>0</v>
      </c>
      <c r="P54" s="25">
        <f t="shared" si="9"/>
        <v>0</v>
      </c>
      <c r="Q54" s="29">
        <f t="shared" si="9"/>
        <v>0</v>
      </c>
      <c r="R54" s="332"/>
    </row>
    <row r="55" spans="1:18" ht="12.75">
      <c r="A55" s="333">
        <v>6</v>
      </c>
      <c r="B55" s="336" t="s">
        <v>205</v>
      </c>
      <c r="C55" s="339">
        <v>921695</v>
      </c>
      <c r="D55" s="336" t="s">
        <v>199</v>
      </c>
      <c r="E55" s="342">
        <v>2013</v>
      </c>
      <c r="F55" s="138" t="s">
        <v>168</v>
      </c>
      <c r="G55" s="37" t="s">
        <v>49</v>
      </c>
      <c r="H55" s="59"/>
      <c r="I55" s="78"/>
      <c r="J55" s="79"/>
      <c r="K55" s="79">
        <v>35000</v>
      </c>
      <c r="L55" s="79"/>
      <c r="M55" s="79"/>
      <c r="N55" s="79"/>
      <c r="O55" s="79"/>
      <c r="P55" s="79"/>
      <c r="Q55" s="80"/>
      <c r="R55" s="345"/>
    </row>
    <row r="56" spans="1:18" ht="12.75">
      <c r="A56" s="334"/>
      <c r="B56" s="337"/>
      <c r="C56" s="340"/>
      <c r="D56" s="337"/>
      <c r="E56" s="343"/>
      <c r="F56" s="326">
        <f>SUM(H63:Q63)</f>
        <v>35000</v>
      </c>
      <c r="G56" s="35" t="s">
        <v>50</v>
      </c>
      <c r="H56" s="62"/>
      <c r="I56" s="75"/>
      <c r="J56" s="76"/>
      <c r="K56" s="76"/>
      <c r="L56" s="76">
        <v>200000</v>
      </c>
      <c r="M56" s="76"/>
      <c r="N56" s="76"/>
      <c r="O56" s="76"/>
      <c r="P56" s="76"/>
      <c r="Q56" s="77"/>
      <c r="R56" s="331"/>
    </row>
    <row r="57" spans="1:18" ht="12.75">
      <c r="A57" s="334"/>
      <c r="B57" s="337"/>
      <c r="C57" s="340"/>
      <c r="D57" s="337"/>
      <c r="E57" s="343"/>
      <c r="F57" s="329"/>
      <c r="G57" s="35" t="s">
        <v>47</v>
      </c>
      <c r="H57" s="62"/>
      <c r="I57" s="75"/>
      <c r="J57" s="76"/>
      <c r="K57" s="76"/>
      <c r="L57" s="76"/>
      <c r="M57" s="76"/>
      <c r="N57" s="76"/>
      <c r="O57" s="76"/>
      <c r="P57" s="76"/>
      <c r="Q57" s="77"/>
      <c r="R57" s="331"/>
    </row>
    <row r="58" spans="1:18" ht="12.75">
      <c r="A58" s="334"/>
      <c r="B58" s="337"/>
      <c r="C58" s="340"/>
      <c r="D58" s="337"/>
      <c r="E58" s="343"/>
      <c r="F58" s="139" t="s">
        <v>169</v>
      </c>
      <c r="G58" s="35" t="s">
        <v>48</v>
      </c>
      <c r="H58" s="62"/>
      <c r="I58" s="75"/>
      <c r="J58" s="76"/>
      <c r="K58" s="76"/>
      <c r="L58" s="76"/>
      <c r="M58" s="76"/>
      <c r="N58" s="76"/>
      <c r="O58" s="76"/>
      <c r="P58" s="76"/>
      <c r="Q58" s="77"/>
      <c r="R58" s="331"/>
    </row>
    <row r="59" spans="1:18" ht="12.75">
      <c r="A59" s="334"/>
      <c r="B59" s="337"/>
      <c r="C59" s="340"/>
      <c r="D59" s="337"/>
      <c r="E59" s="343"/>
      <c r="F59" s="326">
        <f>SUM(H64:Q64)</f>
        <v>200000</v>
      </c>
      <c r="G59" s="35" t="s">
        <v>52</v>
      </c>
      <c r="H59" s="62"/>
      <c r="I59" s="75"/>
      <c r="J59" s="76"/>
      <c r="K59" s="76"/>
      <c r="L59" s="76"/>
      <c r="M59" s="76"/>
      <c r="N59" s="76"/>
      <c r="O59" s="76"/>
      <c r="P59" s="76"/>
      <c r="Q59" s="77"/>
      <c r="R59" s="331"/>
    </row>
    <row r="60" spans="1:18" ht="12.75">
      <c r="A60" s="334"/>
      <c r="B60" s="337"/>
      <c r="C60" s="340"/>
      <c r="D60" s="337"/>
      <c r="E60" s="343">
        <v>2014</v>
      </c>
      <c r="F60" s="329"/>
      <c r="G60" s="35" t="s">
        <v>51</v>
      </c>
      <c r="H60" s="62"/>
      <c r="I60" s="75"/>
      <c r="J60" s="76"/>
      <c r="K60" s="76"/>
      <c r="L60" s="76"/>
      <c r="M60" s="76"/>
      <c r="N60" s="76"/>
      <c r="O60" s="76"/>
      <c r="P60" s="76"/>
      <c r="Q60" s="77"/>
      <c r="R60" s="331"/>
    </row>
    <row r="61" spans="1:18" ht="12.75">
      <c r="A61" s="334"/>
      <c r="B61" s="337"/>
      <c r="C61" s="340"/>
      <c r="D61" s="337"/>
      <c r="E61" s="343"/>
      <c r="F61" s="139" t="s">
        <v>170</v>
      </c>
      <c r="G61" s="35" t="s">
        <v>53</v>
      </c>
      <c r="H61" s="62"/>
      <c r="I61" s="75"/>
      <c r="J61" s="76"/>
      <c r="K61" s="76"/>
      <c r="L61" s="76"/>
      <c r="M61" s="76"/>
      <c r="N61" s="76"/>
      <c r="O61" s="76"/>
      <c r="P61" s="76"/>
      <c r="Q61" s="77"/>
      <c r="R61" s="331"/>
    </row>
    <row r="62" spans="1:18" ht="12.75">
      <c r="A62" s="334"/>
      <c r="B62" s="337"/>
      <c r="C62" s="340"/>
      <c r="D62" s="337"/>
      <c r="E62" s="343"/>
      <c r="F62" s="326">
        <f>F56+F59</f>
        <v>235000</v>
      </c>
      <c r="G62" s="35" t="s">
        <v>54</v>
      </c>
      <c r="H62" s="62"/>
      <c r="I62" s="75"/>
      <c r="J62" s="76"/>
      <c r="K62" s="76"/>
      <c r="L62" s="76"/>
      <c r="M62" s="76"/>
      <c r="N62" s="76"/>
      <c r="O62" s="76"/>
      <c r="P62" s="76"/>
      <c r="Q62" s="77"/>
      <c r="R62" s="331"/>
    </row>
    <row r="63" spans="1:18" ht="12.75">
      <c r="A63" s="334"/>
      <c r="B63" s="337"/>
      <c r="C63" s="340"/>
      <c r="D63" s="337"/>
      <c r="E63" s="343"/>
      <c r="F63" s="327"/>
      <c r="G63" s="35" t="s">
        <v>55</v>
      </c>
      <c r="H63" s="121">
        <f>H55+H57+H59+H61</f>
        <v>0</v>
      </c>
      <c r="I63" s="31">
        <f>I55+I57+I59+I61</f>
        <v>0</v>
      </c>
      <c r="J63" s="7">
        <f aca="true" t="shared" si="10" ref="J63:Q63">J55+J57+J59+J61</f>
        <v>0</v>
      </c>
      <c r="K63" s="7">
        <f t="shared" si="10"/>
        <v>35000</v>
      </c>
      <c r="L63" s="7">
        <f t="shared" si="10"/>
        <v>0</v>
      </c>
      <c r="M63" s="7">
        <f t="shared" si="10"/>
        <v>0</v>
      </c>
      <c r="N63" s="7">
        <f t="shared" si="10"/>
        <v>0</v>
      </c>
      <c r="O63" s="7">
        <f t="shared" si="10"/>
        <v>0</v>
      </c>
      <c r="P63" s="7">
        <f t="shared" si="10"/>
        <v>0</v>
      </c>
      <c r="Q63" s="28">
        <f t="shared" si="10"/>
        <v>0</v>
      </c>
      <c r="R63" s="331"/>
    </row>
    <row r="64" spans="1:18" ht="13.5" thickBot="1">
      <c r="A64" s="335"/>
      <c r="B64" s="338"/>
      <c r="C64" s="341"/>
      <c r="D64" s="338"/>
      <c r="E64" s="347"/>
      <c r="F64" s="328"/>
      <c r="G64" s="38" t="s">
        <v>56</v>
      </c>
      <c r="H64" s="48">
        <f>H56+H58+H60+H62</f>
        <v>0</v>
      </c>
      <c r="I64" s="33">
        <f>I56+I58+I60+I62</f>
        <v>0</v>
      </c>
      <c r="J64" s="27">
        <f aca="true" t="shared" si="11" ref="J64:Q64">J56+J58+J60+J62</f>
        <v>0</v>
      </c>
      <c r="K64" s="27">
        <f t="shared" si="11"/>
        <v>0</v>
      </c>
      <c r="L64" s="27">
        <f t="shared" si="11"/>
        <v>200000</v>
      </c>
      <c r="M64" s="27">
        <f t="shared" si="11"/>
        <v>0</v>
      </c>
      <c r="N64" s="27">
        <f t="shared" si="11"/>
        <v>0</v>
      </c>
      <c r="O64" s="27">
        <f t="shared" si="11"/>
        <v>0</v>
      </c>
      <c r="P64" s="27">
        <f t="shared" si="11"/>
        <v>0</v>
      </c>
      <c r="Q64" s="30">
        <f t="shared" si="11"/>
        <v>0</v>
      </c>
      <c r="R64" s="346"/>
    </row>
    <row r="65" spans="1:18" ht="12.75">
      <c r="A65" s="349">
        <v>7</v>
      </c>
      <c r="B65" s="351" t="s">
        <v>204</v>
      </c>
      <c r="C65" s="353">
        <v>92195</v>
      </c>
      <c r="D65" s="351" t="s">
        <v>199</v>
      </c>
      <c r="E65" s="344">
        <v>2012</v>
      </c>
      <c r="F65" s="138" t="s">
        <v>168</v>
      </c>
      <c r="G65" s="34" t="s">
        <v>49</v>
      </c>
      <c r="H65" s="122"/>
      <c r="I65" s="72"/>
      <c r="J65" s="73"/>
      <c r="K65" s="73"/>
      <c r="L65" s="73"/>
      <c r="M65" s="73"/>
      <c r="N65" s="73"/>
      <c r="O65" s="73"/>
      <c r="P65" s="73"/>
      <c r="Q65" s="74"/>
      <c r="R65" s="330">
        <v>160000</v>
      </c>
    </row>
    <row r="66" spans="1:18" ht="12.75">
      <c r="A66" s="334"/>
      <c r="B66" s="337"/>
      <c r="C66" s="340"/>
      <c r="D66" s="337"/>
      <c r="E66" s="343"/>
      <c r="F66" s="326">
        <f>SUM(H73:Q73)</f>
        <v>0</v>
      </c>
      <c r="G66" s="35" t="s">
        <v>50</v>
      </c>
      <c r="H66" s="62"/>
      <c r="I66" s="75"/>
      <c r="J66" s="76">
        <v>80000</v>
      </c>
      <c r="K66" s="76">
        <v>50000</v>
      </c>
      <c r="L66" s="76">
        <v>80000</v>
      </c>
      <c r="M66" s="76"/>
      <c r="N66" s="76"/>
      <c r="O66" s="76"/>
      <c r="P66" s="76"/>
      <c r="Q66" s="77"/>
      <c r="R66" s="331"/>
    </row>
    <row r="67" spans="1:18" ht="12.75">
      <c r="A67" s="334"/>
      <c r="B67" s="337"/>
      <c r="C67" s="340"/>
      <c r="D67" s="337"/>
      <c r="E67" s="343"/>
      <c r="F67" s="329"/>
      <c r="G67" s="35" t="s">
        <v>47</v>
      </c>
      <c r="H67" s="62"/>
      <c r="I67" s="75"/>
      <c r="J67" s="76"/>
      <c r="K67" s="76"/>
      <c r="L67" s="76"/>
      <c r="M67" s="76"/>
      <c r="N67" s="76"/>
      <c r="O67" s="76"/>
      <c r="P67" s="76"/>
      <c r="Q67" s="77"/>
      <c r="R67" s="331"/>
    </row>
    <row r="68" spans="1:18" ht="12.75">
      <c r="A68" s="334"/>
      <c r="B68" s="337"/>
      <c r="C68" s="340"/>
      <c r="D68" s="337"/>
      <c r="E68" s="343"/>
      <c r="F68" s="139" t="s">
        <v>169</v>
      </c>
      <c r="G68" s="35" t="s">
        <v>48</v>
      </c>
      <c r="H68" s="62"/>
      <c r="I68" s="75"/>
      <c r="J68" s="76"/>
      <c r="K68" s="76"/>
      <c r="L68" s="76"/>
      <c r="M68" s="76"/>
      <c r="N68" s="76"/>
      <c r="O68" s="76"/>
      <c r="P68" s="76"/>
      <c r="Q68" s="77"/>
      <c r="R68" s="331"/>
    </row>
    <row r="69" spans="1:18" ht="12.75">
      <c r="A69" s="334"/>
      <c r="B69" s="337"/>
      <c r="C69" s="340"/>
      <c r="D69" s="337"/>
      <c r="E69" s="343"/>
      <c r="F69" s="326">
        <f>SUM(H74:Q74)</f>
        <v>210000</v>
      </c>
      <c r="G69" s="35" t="s">
        <v>52</v>
      </c>
      <c r="H69" s="62"/>
      <c r="I69" s="75"/>
      <c r="J69" s="76"/>
      <c r="K69" s="76"/>
      <c r="L69" s="76"/>
      <c r="M69" s="76"/>
      <c r="N69" s="76"/>
      <c r="O69" s="76"/>
      <c r="P69" s="76"/>
      <c r="Q69" s="77"/>
      <c r="R69" s="331"/>
    </row>
    <row r="70" spans="1:18" ht="12.75">
      <c r="A70" s="334"/>
      <c r="B70" s="337"/>
      <c r="C70" s="340"/>
      <c r="D70" s="337"/>
      <c r="E70" s="343">
        <v>2014</v>
      </c>
      <c r="F70" s="329"/>
      <c r="G70" s="35" t="s">
        <v>51</v>
      </c>
      <c r="H70" s="62"/>
      <c r="I70" s="75"/>
      <c r="J70" s="76"/>
      <c r="K70" s="76"/>
      <c r="L70" s="76"/>
      <c r="M70" s="76"/>
      <c r="N70" s="76"/>
      <c r="O70" s="76"/>
      <c r="P70" s="76"/>
      <c r="Q70" s="77"/>
      <c r="R70" s="331"/>
    </row>
    <row r="71" spans="1:18" ht="12.75">
      <c r="A71" s="334"/>
      <c r="B71" s="337"/>
      <c r="C71" s="340"/>
      <c r="D71" s="337"/>
      <c r="E71" s="343"/>
      <c r="F71" s="139" t="s">
        <v>170</v>
      </c>
      <c r="G71" s="35" t="s">
        <v>53</v>
      </c>
      <c r="H71" s="62"/>
      <c r="I71" s="75"/>
      <c r="J71" s="76"/>
      <c r="K71" s="76"/>
      <c r="L71" s="76"/>
      <c r="M71" s="76"/>
      <c r="N71" s="76"/>
      <c r="O71" s="76"/>
      <c r="P71" s="76"/>
      <c r="Q71" s="77"/>
      <c r="R71" s="331"/>
    </row>
    <row r="72" spans="1:18" ht="12.75">
      <c r="A72" s="334"/>
      <c r="B72" s="337"/>
      <c r="C72" s="340"/>
      <c r="D72" s="337"/>
      <c r="E72" s="343"/>
      <c r="F72" s="326">
        <f>F66+F69</f>
        <v>210000</v>
      </c>
      <c r="G72" s="35" t="s">
        <v>54</v>
      </c>
      <c r="H72" s="62"/>
      <c r="I72" s="75"/>
      <c r="J72" s="76"/>
      <c r="K72" s="76"/>
      <c r="L72" s="76"/>
      <c r="M72" s="76"/>
      <c r="N72" s="76"/>
      <c r="O72" s="76"/>
      <c r="P72" s="76"/>
      <c r="Q72" s="77"/>
      <c r="R72" s="331"/>
    </row>
    <row r="73" spans="1:18" ht="12.75">
      <c r="A73" s="334"/>
      <c r="B73" s="337"/>
      <c r="C73" s="340"/>
      <c r="D73" s="337"/>
      <c r="E73" s="343"/>
      <c r="F73" s="327"/>
      <c r="G73" s="35" t="s">
        <v>55</v>
      </c>
      <c r="H73" s="121">
        <f>H65+H67+H69+H71</f>
        <v>0</v>
      </c>
      <c r="I73" s="31">
        <f>I65+I67+I69+I71</f>
        <v>0</v>
      </c>
      <c r="J73" s="7">
        <f aca="true" t="shared" si="12" ref="J73:Q73">J65+J67+J69+J71</f>
        <v>0</v>
      </c>
      <c r="K73" s="7">
        <f t="shared" si="12"/>
        <v>0</v>
      </c>
      <c r="L73" s="7">
        <f t="shared" si="12"/>
        <v>0</v>
      </c>
      <c r="M73" s="7">
        <f t="shared" si="12"/>
        <v>0</v>
      </c>
      <c r="N73" s="7">
        <f t="shared" si="12"/>
        <v>0</v>
      </c>
      <c r="O73" s="7">
        <f t="shared" si="12"/>
        <v>0</v>
      </c>
      <c r="P73" s="7">
        <f t="shared" si="12"/>
        <v>0</v>
      </c>
      <c r="Q73" s="28">
        <f t="shared" si="12"/>
        <v>0</v>
      </c>
      <c r="R73" s="331"/>
    </row>
    <row r="74" spans="1:18" ht="13.5" thickBot="1">
      <c r="A74" s="350"/>
      <c r="B74" s="352"/>
      <c r="C74" s="354"/>
      <c r="D74" s="352"/>
      <c r="E74" s="348"/>
      <c r="F74" s="328"/>
      <c r="G74" s="36" t="s">
        <v>56</v>
      </c>
      <c r="H74" s="49">
        <f>H66+H68+H70+H72</f>
        <v>0</v>
      </c>
      <c r="I74" s="32">
        <f>I66+I68+I70+I72</f>
        <v>0</v>
      </c>
      <c r="J74" s="25">
        <f aca="true" t="shared" si="13" ref="J74:Q74">J66+J68+J70+J72</f>
        <v>80000</v>
      </c>
      <c r="K74" s="25">
        <f t="shared" si="13"/>
        <v>50000</v>
      </c>
      <c r="L74" s="25">
        <f t="shared" si="13"/>
        <v>80000</v>
      </c>
      <c r="M74" s="25">
        <f t="shared" si="13"/>
        <v>0</v>
      </c>
      <c r="N74" s="25">
        <f t="shared" si="13"/>
        <v>0</v>
      </c>
      <c r="O74" s="25">
        <f t="shared" si="13"/>
        <v>0</v>
      </c>
      <c r="P74" s="25">
        <f t="shared" si="13"/>
        <v>0</v>
      </c>
      <c r="Q74" s="29">
        <f t="shared" si="13"/>
        <v>0</v>
      </c>
      <c r="R74" s="332"/>
    </row>
    <row r="75" spans="1:18" ht="12.75">
      <c r="A75" s="333">
        <v>8</v>
      </c>
      <c r="B75" s="336" t="s">
        <v>206</v>
      </c>
      <c r="C75" s="339">
        <v>92195</v>
      </c>
      <c r="D75" s="336" t="s">
        <v>199</v>
      </c>
      <c r="E75" s="342">
        <v>2015</v>
      </c>
      <c r="F75" s="138" t="s">
        <v>168</v>
      </c>
      <c r="G75" s="37" t="s">
        <v>49</v>
      </c>
      <c r="H75" s="59"/>
      <c r="I75" s="78"/>
      <c r="J75" s="79"/>
      <c r="K75" s="79"/>
      <c r="L75" s="79"/>
      <c r="M75" s="79"/>
      <c r="N75" s="79"/>
      <c r="O75" s="79"/>
      <c r="P75" s="79"/>
      <c r="Q75" s="80"/>
      <c r="R75" s="345"/>
    </row>
    <row r="76" spans="1:18" ht="12.75">
      <c r="A76" s="334"/>
      <c r="B76" s="337"/>
      <c r="C76" s="340"/>
      <c r="D76" s="337"/>
      <c r="E76" s="343"/>
      <c r="F76" s="326">
        <f>SUM(H83:Q83)</f>
        <v>0</v>
      </c>
      <c r="G76" s="35" t="s">
        <v>50</v>
      </c>
      <c r="H76" s="62"/>
      <c r="I76" s="75"/>
      <c r="J76" s="76"/>
      <c r="K76" s="76"/>
      <c r="L76" s="76"/>
      <c r="M76" s="76">
        <v>80000</v>
      </c>
      <c r="N76" s="76">
        <v>720000</v>
      </c>
      <c r="O76" s="76"/>
      <c r="P76" s="76"/>
      <c r="Q76" s="77"/>
      <c r="R76" s="331"/>
    </row>
    <row r="77" spans="1:18" ht="12.75">
      <c r="A77" s="334"/>
      <c r="B77" s="337"/>
      <c r="C77" s="340"/>
      <c r="D77" s="337"/>
      <c r="E77" s="343"/>
      <c r="F77" s="329"/>
      <c r="G77" s="35" t="s">
        <v>47</v>
      </c>
      <c r="H77" s="62"/>
      <c r="I77" s="75"/>
      <c r="J77" s="76"/>
      <c r="K77" s="76"/>
      <c r="L77" s="76"/>
      <c r="M77" s="76"/>
      <c r="N77" s="76"/>
      <c r="O77" s="76"/>
      <c r="P77" s="76"/>
      <c r="Q77" s="77"/>
      <c r="R77" s="331"/>
    </row>
    <row r="78" spans="1:18" ht="12.75">
      <c r="A78" s="334"/>
      <c r="B78" s="337"/>
      <c r="C78" s="340"/>
      <c r="D78" s="337"/>
      <c r="E78" s="343"/>
      <c r="F78" s="139" t="s">
        <v>169</v>
      </c>
      <c r="G78" s="35" t="s">
        <v>48</v>
      </c>
      <c r="H78" s="62"/>
      <c r="I78" s="75"/>
      <c r="J78" s="76"/>
      <c r="K78" s="76"/>
      <c r="L78" s="76"/>
      <c r="M78" s="76"/>
      <c r="N78" s="76"/>
      <c r="O78" s="76"/>
      <c r="P78" s="76"/>
      <c r="Q78" s="77"/>
      <c r="R78" s="331"/>
    </row>
    <row r="79" spans="1:18" ht="12.75">
      <c r="A79" s="334"/>
      <c r="B79" s="337"/>
      <c r="C79" s="340"/>
      <c r="D79" s="337"/>
      <c r="E79" s="343"/>
      <c r="F79" s="326">
        <f>SUM(H84:Q84)</f>
        <v>800000</v>
      </c>
      <c r="G79" s="35" t="s">
        <v>52</v>
      </c>
      <c r="H79" s="62"/>
      <c r="I79" s="75"/>
      <c r="J79" s="76"/>
      <c r="K79" s="76"/>
      <c r="L79" s="76"/>
      <c r="M79" s="76"/>
      <c r="N79" s="76"/>
      <c r="O79" s="76"/>
      <c r="P79" s="76"/>
      <c r="Q79" s="77"/>
      <c r="R79" s="331"/>
    </row>
    <row r="80" spans="1:18" ht="12.75">
      <c r="A80" s="334"/>
      <c r="B80" s="337"/>
      <c r="C80" s="340"/>
      <c r="D80" s="337"/>
      <c r="E80" s="343">
        <v>2016</v>
      </c>
      <c r="F80" s="329"/>
      <c r="G80" s="35" t="s">
        <v>51</v>
      </c>
      <c r="H80" s="62"/>
      <c r="I80" s="75"/>
      <c r="J80" s="76"/>
      <c r="K80" s="76"/>
      <c r="L80" s="76"/>
      <c r="M80" s="76"/>
      <c r="N80" s="76"/>
      <c r="O80" s="76"/>
      <c r="P80" s="76"/>
      <c r="Q80" s="77"/>
      <c r="R80" s="331"/>
    </row>
    <row r="81" spans="1:18" ht="12.75">
      <c r="A81" s="334"/>
      <c r="B81" s="337"/>
      <c r="C81" s="340"/>
      <c r="D81" s="337"/>
      <c r="E81" s="343"/>
      <c r="F81" s="139" t="s">
        <v>170</v>
      </c>
      <c r="G81" s="35" t="s">
        <v>53</v>
      </c>
      <c r="H81" s="62"/>
      <c r="I81" s="75"/>
      <c r="J81" s="76"/>
      <c r="K81" s="76"/>
      <c r="L81" s="76"/>
      <c r="M81" s="76"/>
      <c r="N81" s="76"/>
      <c r="O81" s="76"/>
      <c r="P81" s="76"/>
      <c r="Q81" s="77"/>
      <c r="R81" s="331"/>
    </row>
    <row r="82" spans="1:18" ht="12.75">
      <c r="A82" s="334"/>
      <c r="B82" s="337"/>
      <c r="C82" s="340"/>
      <c r="D82" s="337"/>
      <c r="E82" s="343"/>
      <c r="F82" s="326">
        <f>F76+F79</f>
        <v>800000</v>
      </c>
      <c r="G82" s="35" t="s">
        <v>54</v>
      </c>
      <c r="H82" s="62"/>
      <c r="I82" s="75"/>
      <c r="J82" s="76"/>
      <c r="K82" s="76"/>
      <c r="L82" s="76"/>
      <c r="M82" s="76"/>
      <c r="N82" s="76"/>
      <c r="O82" s="76"/>
      <c r="P82" s="76"/>
      <c r="Q82" s="77"/>
      <c r="R82" s="331"/>
    </row>
    <row r="83" spans="1:18" ht="12.75">
      <c r="A83" s="334"/>
      <c r="B83" s="337"/>
      <c r="C83" s="340"/>
      <c r="D83" s="337"/>
      <c r="E83" s="343"/>
      <c r="F83" s="327"/>
      <c r="G83" s="35" t="s">
        <v>55</v>
      </c>
      <c r="H83" s="121">
        <f>H75+H77+H79+H81</f>
        <v>0</v>
      </c>
      <c r="I83" s="31">
        <f>I75+I77+I79+I81</f>
        <v>0</v>
      </c>
      <c r="J83" s="7">
        <f aca="true" t="shared" si="14" ref="J83:Q83">J75+J77+J79+J81</f>
        <v>0</v>
      </c>
      <c r="K83" s="7">
        <f t="shared" si="14"/>
        <v>0</v>
      </c>
      <c r="L83" s="7">
        <f t="shared" si="14"/>
        <v>0</v>
      </c>
      <c r="M83" s="7">
        <f t="shared" si="14"/>
        <v>0</v>
      </c>
      <c r="N83" s="7">
        <f t="shared" si="14"/>
        <v>0</v>
      </c>
      <c r="O83" s="7">
        <f t="shared" si="14"/>
        <v>0</v>
      </c>
      <c r="P83" s="7">
        <f t="shared" si="14"/>
        <v>0</v>
      </c>
      <c r="Q83" s="28">
        <f t="shared" si="14"/>
        <v>0</v>
      </c>
      <c r="R83" s="331"/>
    </row>
    <row r="84" spans="1:18" ht="13.5" thickBot="1">
      <c r="A84" s="335"/>
      <c r="B84" s="338"/>
      <c r="C84" s="341"/>
      <c r="D84" s="338"/>
      <c r="E84" s="347"/>
      <c r="F84" s="328"/>
      <c r="G84" s="38" t="s">
        <v>56</v>
      </c>
      <c r="H84" s="48">
        <f>H76+H78+H80+H82</f>
        <v>0</v>
      </c>
      <c r="I84" s="33">
        <f>I76+I78+I80+I82</f>
        <v>0</v>
      </c>
      <c r="J84" s="27">
        <f aca="true" t="shared" si="15" ref="J84:Q84">J76+J78+J80+J82</f>
        <v>0</v>
      </c>
      <c r="K84" s="27">
        <f t="shared" si="15"/>
        <v>0</v>
      </c>
      <c r="L84" s="27">
        <f t="shared" si="15"/>
        <v>0</v>
      </c>
      <c r="M84" s="27">
        <f t="shared" si="15"/>
        <v>80000</v>
      </c>
      <c r="N84" s="27">
        <f t="shared" si="15"/>
        <v>720000</v>
      </c>
      <c r="O84" s="27">
        <f t="shared" si="15"/>
        <v>0</v>
      </c>
      <c r="P84" s="27">
        <f t="shared" si="15"/>
        <v>0</v>
      </c>
      <c r="Q84" s="30">
        <f t="shared" si="15"/>
        <v>0</v>
      </c>
      <c r="R84" s="346"/>
    </row>
    <row r="85" spans="1:18" ht="12.75">
      <c r="A85" s="349">
        <v>9</v>
      </c>
      <c r="B85" s="351" t="s">
        <v>207</v>
      </c>
      <c r="C85" s="353">
        <v>60016</v>
      </c>
      <c r="D85" s="351" t="s">
        <v>199</v>
      </c>
      <c r="E85" s="344">
        <v>2016</v>
      </c>
      <c r="F85" s="138" t="s">
        <v>168</v>
      </c>
      <c r="G85" s="34" t="s">
        <v>49</v>
      </c>
      <c r="H85" s="122"/>
      <c r="I85" s="72"/>
      <c r="J85" s="73"/>
      <c r="K85" s="73"/>
      <c r="L85" s="73"/>
      <c r="M85" s="73"/>
      <c r="N85" s="73"/>
      <c r="O85" s="73"/>
      <c r="P85" s="73"/>
      <c r="Q85" s="74"/>
      <c r="R85" s="330"/>
    </row>
    <row r="86" spans="1:18" ht="12.75">
      <c r="A86" s="334"/>
      <c r="B86" s="337"/>
      <c r="C86" s="340"/>
      <c r="D86" s="337"/>
      <c r="E86" s="343"/>
      <c r="F86" s="326">
        <f>SUM(H93:Q93)</f>
        <v>550000</v>
      </c>
      <c r="G86" s="35" t="s">
        <v>50</v>
      </c>
      <c r="H86" s="62"/>
      <c r="I86" s="75"/>
      <c r="J86" s="76"/>
      <c r="K86" s="76"/>
      <c r="L86" s="76"/>
      <c r="M86" s="76"/>
      <c r="N86" s="76">
        <v>45000</v>
      </c>
      <c r="O86" s="76"/>
      <c r="P86" s="76"/>
      <c r="Q86" s="77"/>
      <c r="R86" s="331"/>
    </row>
    <row r="87" spans="1:18" ht="12.75">
      <c r="A87" s="334"/>
      <c r="B87" s="337"/>
      <c r="C87" s="340"/>
      <c r="D87" s="337"/>
      <c r="E87" s="343"/>
      <c r="F87" s="329"/>
      <c r="G87" s="35" t="s">
        <v>47</v>
      </c>
      <c r="H87" s="62"/>
      <c r="I87" s="75"/>
      <c r="J87" s="76"/>
      <c r="K87" s="76"/>
      <c r="L87" s="76"/>
      <c r="M87" s="76"/>
      <c r="N87" s="76"/>
      <c r="O87" s="76">
        <v>550000</v>
      </c>
      <c r="P87" s="76"/>
      <c r="Q87" s="77"/>
      <c r="R87" s="331"/>
    </row>
    <row r="88" spans="1:18" ht="12.75">
      <c r="A88" s="334"/>
      <c r="B88" s="337"/>
      <c r="C88" s="340"/>
      <c r="D88" s="337"/>
      <c r="E88" s="343"/>
      <c r="F88" s="139" t="s">
        <v>169</v>
      </c>
      <c r="G88" s="35" t="s">
        <v>48</v>
      </c>
      <c r="H88" s="62"/>
      <c r="I88" s="75"/>
      <c r="J88" s="76"/>
      <c r="K88" s="76"/>
      <c r="L88" s="76"/>
      <c r="M88" s="76"/>
      <c r="N88" s="76"/>
      <c r="O88" s="76"/>
      <c r="P88" s="76"/>
      <c r="Q88" s="77"/>
      <c r="R88" s="331"/>
    </row>
    <row r="89" spans="1:18" ht="12.75">
      <c r="A89" s="334"/>
      <c r="B89" s="337"/>
      <c r="C89" s="340"/>
      <c r="D89" s="337"/>
      <c r="E89" s="343"/>
      <c r="F89" s="326">
        <f>SUM(H94:Q94)</f>
        <v>45000</v>
      </c>
      <c r="G89" s="35" t="s">
        <v>52</v>
      </c>
      <c r="H89" s="62"/>
      <c r="I89" s="75"/>
      <c r="J89" s="76"/>
      <c r="K89" s="76"/>
      <c r="L89" s="76"/>
      <c r="M89" s="76"/>
      <c r="N89" s="76"/>
      <c r="O89" s="76"/>
      <c r="P89" s="76"/>
      <c r="Q89" s="77"/>
      <c r="R89" s="331"/>
    </row>
    <row r="90" spans="1:18" ht="12.75">
      <c r="A90" s="334"/>
      <c r="B90" s="337"/>
      <c r="C90" s="340"/>
      <c r="D90" s="337"/>
      <c r="E90" s="343">
        <v>2017</v>
      </c>
      <c r="F90" s="329"/>
      <c r="G90" s="35" t="s">
        <v>51</v>
      </c>
      <c r="H90" s="62"/>
      <c r="I90" s="75"/>
      <c r="J90" s="76"/>
      <c r="K90" s="76"/>
      <c r="L90" s="76"/>
      <c r="M90" s="76"/>
      <c r="N90" s="76"/>
      <c r="O90" s="76"/>
      <c r="P90" s="76"/>
      <c r="Q90" s="77"/>
      <c r="R90" s="331"/>
    </row>
    <row r="91" spans="1:18" ht="12.75">
      <c r="A91" s="334"/>
      <c r="B91" s="337"/>
      <c r="C91" s="340"/>
      <c r="D91" s="337"/>
      <c r="E91" s="343"/>
      <c r="F91" s="139" t="s">
        <v>170</v>
      </c>
      <c r="G91" s="35" t="s">
        <v>53</v>
      </c>
      <c r="H91" s="62"/>
      <c r="I91" s="75"/>
      <c r="J91" s="76"/>
      <c r="K91" s="76"/>
      <c r="L91" s="76"/>
      <c r="M91" s="76"/>
      <c r="N91" s="76"/>
      <c r="O91" s="76"/>
      <c r="P91" s="76"/>
      <c r="Q91" s="77"/>
      <c r="R91" s="331"/>
    </row>
    <row r="92" spans="1:18" ht="12.75">
      <c r="A92" s="334"/>
      <c r="B92" s="337"/>
      <c r="C92" s="340"/>
      <c r="D92" s="337"/>
      <c r="E92" s="343"/>
      <c r="F92" s="326">
        <f>F86+F89</f>
        <v>595000</v>
      </c>
      <c r="G92" s="35" t="s">
        <v>54</v>
      </c>
      <c r="H92" s="62"/>
      <c r="I92" s="75"/>
      <c r="J92" s="76"/>
      <c r="K92" s="76"/>
      <c r="L92" s="76"/>
      <c r="M92" s="76"/>
      <c r="N92" s="76"/>
      <c r="O92" s="76"/>
      <c r="P92" s="76"/>
      <c r="Q92" s="77"/>
      <c r="R92" s="331"/>
    </row>
    <row r="93" spans="1:18" ht="12.75">
      <c r="A93" s="334"/>
      <c r="B93" s="337"/>
      <c r="C93" s="340"/>
      <c r="D93" s="337"/>
      <c r="E93" s="343"/>
      <c r="F93" s="327"/>
      <c r="G93" s="35" t="s">
        <v>55</v>
      </c>
      <c r="H93" s="121">
        <f>H85+H87+H89+H91</f>
        <v>0</v>
      </c>
      <c r="I93" s="31">
        <f>I85+I87+I89+I91</f>
        <v>0</v>
      </c>
      <c r="J93" s="7">
        <f aca="true" t="shared" si="16" ref="J93:Q93">J85+J87+J89+J91</f>
        <v>0</v>
      </c>
      <c r="K93" s="7">
        <f t="shared" si="16"/>
        <v>0</v>
      </c>
      <c r="L93" s="7">
        <f t="shared" si="16"/>
        <v>0</v>
      </c>
      <c r="M93" s="7">
        <f t="shared" si="16"/>
        <v>0</v>
      </c>
      <c r="N93" s="7">
        <f t="shared" si="16"/>
        <v>0</v>
      </c>
      <c r="O93" s="7">
        <f t="shared" si="16"/>
        <v>550000</v>
      </c>
      <c r="P93" s="7">
        <f t="shared" si="16"/>
        <v>0</v>
      </c>
      <c r="Q93" s="28">
        <f t="shared" si="16"/>
        <v>0</v>
      </c>
      <c r="R93" s="331"/>
    </row>
    <row r="94" spans="1:18" ht="13.5" thickBot="1">
      <c r="A94" s="350"/>
      <c r="B94" s="352"/>
      <c r="C94" s="354"/>
      <c r="D94" s="352"/>
      <c r="E94" s="348"/>
      <c r="F94" s="328"/>
      <c r="G94" s="36" t="s">
        <v>56</v>
      </c>
      <c r="H94" s="49">
        <f>H86+H88+H90+H92</f>
        <v>0</v>
      </c>
      <c r="I94" s="32">
        <f>I86+I88+I90+I92</f>
        <v>0</v>
      </c>
      <c r="J94" s="25">
        <f aca="true" t="shared" si="17" ref="J94:Q94">J86+J88+J90+J92</f>
        <v>0</v>
      </c>
      <c r="K94" s="25">
        <f t="shared" si="17"/>
        <v>0</v>
      </c>
      <c r="L94" s="25">
        <f t="shared" si="17"/>
        <v>0</v>
      </c>
      <c r="M94" s="25">
        <f t="shared" si="17"/>
        <v>0</v>
      </c>
      <c r="N94" s="25">
        <f t="shared" si="17"/>
        <v>45000</v>
      </c>
      <c r="O94" s="25">
        <f t="shared" si="17"/>
        <v>0</v>
      </c>
      <c r="P94" s="25">
        <f t="shared" si="17"/>
        <v>0</v>
      </c>
      <c r="Q94" s="29">
        <f t="shared" si="17"/>
        <v>0</v>
      </c>
      <c r="R94" s="332"/>
    </row>
    <row r="95" spans="1:18" ht="12.75">
      <c r="A95" s="333">
        <v>10</v>
      </c>
      <c r="B95" s="336" t="s">
        <v>208</v>
      </c>
      <c r="C95" s="339">
        <v>92109</v>
      </c>
      <c r="D95" s="336" t="s">
        <v>196</v>
      </c>
      <c r="E95" s="342">
        <v>2014</v>
      </c>
      <c r="F95" s="138" t="s">
        <v>168</v>
      </c>
      <c r="G95" s="37" t="s">
        <v>49</v>
      </c>
      <c r="H95" s="59"/>
      <c r="I95" s="78"/>
      <c r="J95" s="79"/>
      <c r="K95" s="79"/>
      <c r="L95" s="79"/>
      <c r="M95" s="79"/>
      <c r="N95" s="79"/>
      <c r="O95" s="79"/>
      <c r="P95" s="79"/>
      <c r="Q95" s="80"/>
      <c r="R95" s="345"/>
    </row>
    <row r="96" spans="1:18" ht="12.75">
      <c r="A96" s="334"/>
      <c r="B96" s="337"/>
      <c r="C96" s="340"/>
      <c r="D96" s="337"/>
      <c r="E96" s="343"/>
      <c r="F96" s="326">
        <f>SUM(H103:Q103)</f>
        <v>0</v>
      </c>
      <c r="G96" s="35" t="s">
        <v>50</v>
      </c>
      <c r="H96" s="62"/>
      <c r="I96" s="75"/>
      <c r="J96" s="76"/>
      <c r="K96" s="76"/>
      <c r="L96" s="76">
        <v>150000</v>
      </c>
      <c r="M96" s="76"/>
      <c r="N96" s="76"/>
      <c r="O96" s="76"/>
      <c r="P96" s="76"/>
      <c r="Q96" s="77"/>
      <c r="R96" s="331"/>
    </row>
    <row r="97" spans="1:18" ht="12.75">
      <c r="A97" s="334"/>
      <c r="B97" s="337"/>
      <c r="C97" s="340"/>
      <c r="D97" s="337"/>
      <c r="E97" s="343"/>
      <c r="F97" s="329"/>
      <c r="G97" s="35" t="s">
        <v>47</v>
      </c>
      <c r="H97" s="62"/>
      <c r="I97" s="75"/>
      <c r="J97" s="76"/>
      <c r="K97" s="76"/>
      <c r="L97" s="76"/>
      <c r="M97" s="76"/>
      <c r="N97" s="76"/>
      <c r="O97" s="76"/>
      <c r="P97" s="76"/>
      <c r="Q97" s="77"/>
      <c r="R97" s="331"/>
    </row>
    <row r="98" spans="1:18" ht="12.75">
      <c r="A98" s="334"/>
      <c r="B98" s="337"/>
      <c r="C98" s="340"/>
      <c r="D98" s="337"/>
      <c r="E98" s="343"/>
      <c r="F98" s="139" t="s">
        <v>169</v>
      </c>
      <c r="G98" s="35" t="s">
        <v>48</v>
      </c>
      <c r="H98" s="62"/>
      <c r="I98" s="75"/>
      <c r="J98" s="76"/>
      <c r="K98" s="76"/>
      <c r="L98" s="76"/>
      <c r="M98" s="76"/>
      <c r="N98" s="76"/>
      <c r="O98" s="76"/>
      <c r="P98" s="76"/>
      <c r="Q98" s="77"/>
      <c r="R98" s="331"/>
    </row>
    <row r="99" spans="1:18" ht="12.75">
      <c r="A99" s="334"/>
      <c r="B99" s="337"/>
      <c r="C99" s="340"/>
      <c r="D99" s="337"/>
      <c r="E99" s="343"/>
      <c r="F99" s="326">
        <f>SUM(H104:Q104)</f>
        <v>150000</v>
      </c>
      <c r="G99" s="35" t="s">
        <v>52</v>
      </c>
      <c r="H99" s="62"/>
      <c r="I99" s="75"/>
      <c r="J99" s="76"/>
      <c r="K99" s="76"/>
      <c r="L99" s="76"/>
      <c r="M99" s="76"/>
      <c r="N99" s="76"/>
      <c r="O99" s="76"/>
      <c r="P99" s="76"/>
      <c r="Q99" s="77"/>
      <c r="R99" s="331"/>
    </row>
    <row r="100" spans="1:18" ht="12.75">
      <c r="A100" s="334"/>
      <c r="B100" s="337"/>
      <c r="C100" s="340"/>
      <c r="D100" s="337"/>
      <c r="E100" s="343"/>
      <c r="F100" s="329"/>
      <c r="G100" s="35" t="s">
        <v>51</v>
      </c>
      <c r="H100" s="62"/>
      <c r="I100" s="75"/>
      <c r="J100" s="76"/>
      <c r="K100" s="76"/>
      <c r="L100" s="76"/>
      <c r="M100" s="76"/>
      <c r="N100" s="76"/>
      <c r="O100" s="76"/>
      <c r="P100" s="76"/>
      <c r="Q100" s="77"/>
      <c r="R100" s="331"/>
    </row>
    <row r="101" spans="1:18" ht="12.75">
      <c r="A101" s="334"/>
      <c r="B101" s="337"/>
      <c r="C101" s="340"/>
      <c r="D101" s="337"/>
      <c r="E101" s="343"/>
      <c r="F101" s="139" t="s">
        <v>170</v>
      </c>
      <c r="G101" s="35" t="s">
        <v>53</v>
      </c>
      <c r="H101" s="62"/>
      <c r="I101" s="75"/>
      <c r="J101" s="76"/>
      <c r="K101" s="76"/>
      <c r="L101" s="76"/>
      <c r="M101" s="76"/>
      <c r="N101" s="76"/>
      <c r="O101" s="76"/>
      <c r="P101" s="76"/>
      <c r="Q101" s="77"/>
      <c r="R101" s="331"/>
    </row>
    <row r="102" spans="1:18" ht="12.75">
      <c r="A102" s="334"/>
      <c r="B102" s="337"/>
      <c r="C102" s="340"/>
      <c r="D102" s="337"/>
      <c r="E102" s="343"/>
      <c r="F102" s="326">
        <f>F96+F99</f>
        <v>150000</v>
      </c>
      <c r="G102" s="35" t="s">
        <v>54</v>
      </c>
      <c r="H102" s="62"/>
      <c r="I102" s="75"/>
      <c r="J102" s="76"/>
      <c r="K102" s="76"/>
      <c r="L102" s="76"/>
      <c r="M102" s="76"/>
      <c r="N102" s="76"/>
      <c r="O102" s="76"/>
      <c r="P102" s="76"/>
      <c r="Q102" s="77"/>
      <c r="R102" s="331"/>
    </row>
    <row r="103" spans="1:18" ht="12.75">
      <c r="A103" s="334"/>
      <c r="B103" s="337"/>
      <c r="C103" s="340"/>
      <c r="D103" s="337"/>
      <c r="E103" s="343"/>
      <c r="F103" s="327"/>
      <c r="G103" s="35" t="s">
        <v>55</v>
      </c>
      <c r="H103" s="121">
        <f>H95+H97+H99+H101</f>
        <v>0</v>
      </c>
      <c r="I103" s="31">
        <f>I95+I97+I99+I101</f>
        <v>0</v>
      </c>
      <c r="J103" s="7">
        <f aca="true" t="shared" si="18" ref="J103:Q103">J95+J97+J99+J101</f>
        <v>0</v>
      </c>
      <c r="K103" s="7">
        <f t="shared" si="18"/>
        <v>0</v>
      </c>
      <c r="L103" s="7">
        <f t="shared" si="18"/>
        <v>0</v>
      </c>
      <c r="M103" s="7">
        <f t="shared" si="18"/>
        <v>0</v>
      </c>
      <c r="N103" s="7">
        <f t="shared" si="18"/>
        <v>0</v>
      </c>
      <c r="O103" s="7">
        <f t="shared" si="18"/>
        <v>0</v>
      </c>
      <c r="P103" s="7">
        <f t="shared" si="18"/>
        <v>0</v>
      </c>
      <c r="Q103" s="28">
        <f t="shared" si="18"/>
        <v>0</v>
      </c>
      <c r="R103" s="331"/>
    </row>
    <row r="104" spans="1:18" ht="13.5" thickBot="1">
      <c r="A104" s="335"/>
      <c r="B104" s="338"/>
      <c r="C104" s="341"/>
      <c r="D104" s="338"/>
      <c r="E104" s="347"/>
      <c r="F104" s="328"/>
      <c r="G104" s="38" t="s">
        <v>56</v>
      </c>
      <c r="H104" s="48">
        <f>H96+H98+H100+H102</f>
        <v>0</v>
      </c>
      <c r="I104" s="33">
        <f aca="true" t="shared" si="19" ref="I104:Q104">I96+I98+I100+I102</f>
        <v>0</v>
      </c>
      <c r="J104" s="27">
        <f t="shared" si="19"/>
        <v>0</v>
      </c>
      <c r="K104" s="27">
        <f t="shared" si="19"/>
        <v>0</v>
      </c>
      <c r="L104" s="27">
        <f t="shared" si="19"/>
        <v>150000</v>
      </c>
      <c r="M104" s="27">
        <f t="shared" si="19"/>
        <v>0</v>
      </c>
      <c r="N104" s="27">
        <f t="shared" si="19"/>
        <v>0</v>
      </c>
      <c r="O104" s="27">
        <f t="shared" si="19"/>
        <v>0</v>
      </c>
      <c r="P104" s="27">
        <f t="shared" si="19"/>
        <v>0</v>
      </c>
      <c r="Q104" s="30">
        <f t="shared" si="19"/>
        <v>0</v>
      </c>
      <c r="R104" s="346"/>
    </row>
    <row r="105" spans="1:18" ht="12.75">
      <c r="A105" s="333">
        <v>11</v>
      </c>
      <c r="B105" s="336" t="s">
        <v>209</v>
      </c>
      <c r="C105" s="339">
        <v>70005</v>
      </c>
      <c r="D105" s="336" t="s">
        <v>191</v>
      </c>
      <c r="E105" s="342">
        <v>2015</v>
      </c>
      <c r="F105" s="138" t="s">
        <v>168</v>
      </c>
      <c r="G105" s="34" t="s">
        <v>49</v>
      </c>
      <c r="H105" s="59"/>
      <c r="I105" s="72"/>
      <c r="J105" s="73"/>
      <c r="K105" s="73"/>
      <c r="L105" s="73"/>
      <c r="M105" s="73"/>
      <c r="N105" s="73"/>
      <c r="O105" s="73"/>
      <c r="P105" s="73"/>
      <c r="Q105" s="74"/>
      <c r="R105" s="330"/>
    </row>
    <row r="106" spans="1:18" ht="12.75">
      <c r="A106" s="334"/>
      <c r="B106" s="337"/>
      <c r="C106" s="340"/>
      <c r="D106" s="337"/>
      <c r="E106" s="343"/>
      <c r="F106" s="326">
        <f>SUM(H113:Q113)</f>
        <v>0</v>
      </c>
      <c r="G106" s="35" t="s">
        <v>50</v>
      </c>
      <c r="H106" s="62"/>
      <c r="I106" s="75"/>
      <c r="J106" s="76"/>
      <c r="K106" s="76"/>
      <c r="L106" s="76"/>
      <c r="M106" s="76"/>
      <c r="N106" s="76"/>
      <c r="O106" s="76"/>
      <c r="P106" s="76"/>
      <c r="Q106" s="77"/>
      <c r="R106" s="331"/>
    </row>
    <row r="107" spans="1:18" ht="12.75">
      <c r="A107" s="334"/>
      <c r="B107" s="337"/>
      <c r="C107" s="340"/>
      <c r="D107" s="337"/>
      <c r="E107" s="343"/>
      <c r="F107" s="329"/>
      <c r="G107" s="35" t="s">
        <v>47</v>
      </c>
      <c r="H107" s="62"/>
      <c r="I107" s="75"/>
      <c r="J107" s="76"/>
      <c r="K107" s="76"/>
      <c r="L107" s="76"/>
      <c r="M107" s="76"/>
      <c r="N107" s="76"/>
      <c r="O107" s="76"/>
      <c r="P107" s="76"/>
      <c r="Q107" s="77"/>
      <c r="R107" s="331"/>
    </row>
    <row r="108" spans="1:18" ht="12.75">
      <c r="A108" s="334"/>
      <c r="B108" s="337"/>
      <c r="C108" s="340"/>
      <c r="D108" s="337"/>
      <c r="E108" s="343"/>
      <c r="F108" s="139" t="s">
        <v>169</v>
      </c>
      <c r="G108" s="35" t="s">
        <v>48</v>
      </c>
      <c r="H108" s="62"/>
      <c r="I108" s="75"/>
      <c r="J108" s="76"/>
      <c r="K108" s="76"/>
      <c r="L108" s="76"/>
      <c r="M108" s="76">
        <v>100000</v>
      </c>
      <c r="N108" s="76"/>
      <c r="O108" s="76"/>
      <c r="P108" s="76"/>
      <c r="Q108" s="77"/>
      <c r="R108" s="331"/>
    </row>
    <row r="109" spans="1:18" ht="12.75">
      <c r="A109" s="334"/>
      <c r="B109" s="337"/>
      <c r="C109" s="340"/>
      <c r="D109" s="337"/>
      <c r="E109" s="343"/>
      <c r="F109" s="326">
        <f>SUM(H114:Q114)</f>
        <v>100000</v>
      </c>
      <c r="G109" s="35" t="s">
        <v>52</v>
      </c>
      <c r="H109" s="62"/>
      <c r="I109" s="75"/>
      <c r="J109" s="76"/>
      <c r="K109" s="76"/>
      <c r="L109" s="76"/>
      <c r="M109" s="76"/>
      <c r="N109" s="76"/>
      <c r="O109" s="76"/>
      <c r="P109" s="76"/>
      <c r="Q109" s="77"/>
      <c r="R109" s="331"/>
    </row>
    <row r="110" spans="1:18" ht="12.75">
      <c r="A110" s="334"/>
      <c r="B110" s="337"/>
      <c r="C110" s="340"/>
      <c r="D110" s="337"/>
      <c r="E110" s="343"/>
      <c r="F110" s="329"/>
      <c r="G110" s="35" t="s">
        <v>51</v>
      </c>
      <c r="H110" s="62"/>
      <c r="I110" s="75"/>
      <c r="J110" s="76"/>
      <c r="K110" s="76"/>
      <c r="L110" s="76"/>
      <c r="M110" s="76"/>
      <c r="N110" s="76"/>
      <c r="O110" s="76"/>
      <c r="P110" s="76"/>
      <c r="Q110" s="77"/>
      <c r="R110" s="331"/>
    </row>
    <row r="111" spans="1:18" ht="12.75">
      <c r="A111" s="334"/>
      <c r="B111" s="337"/>
      <c r="C111" s="340"/>
      <c r="D111" s="337"/>
      <c r="E111" s="343"/>
      <c r="F111" s="139" t="s">
        <v>170</v>
      </c>
      <c r="G111" s="35" t="s">
        <v>53</v>
      </c>
      <c r="H111" s="62"/>
      <c r="I111" s="75"/>
      <c r="J111" s="76"/>
      <c r="K111" s="76"/>
      <c r="L111" s="76"/>
      <c r="M111" s="76"/>
      <c r="N111" s="76"/>
      <c r="O111" s="76"/>
      <c r="P111" s="76"/>
      <c r="Q111" s="77"/>
      <c r="R111" s="331"/>
    </row>
    <row r="112" spans="1:18" ht="12.75">
      <c r="A112" s="334"/>
      <c r="B112" s="337"/>
      <c r="C112" s="340"/>
      <c r="D112" s="337"/>
      <c r="E112" s="343"/>
      <c r="F112" s="326">
        <f>F106+F109</f>
        <v>100000</v>
      </c>
      <c r="G112" s="35" t="s">
        <v>54</v>
      </c>
      <c r="H112" s="62"/>
      <c r="I112" s="75"/>
      <c r="J112" s="76"/>
      <c r="K112" s="76"/>
      <c r="L112" s="76"/>
      <c r="M112" s="76"/>
      <c r="N112" s="76"/>
      <c r="O112" s="76"/>
      <c r="P112" s="76"/>
      <c r="Q112" s="77"/>
      <c r="R112" s="331"/>
    </row>
    <row r="113" spans="1:18" ht="12.75">
      <c r="A113" s="334"/>
      <c r="B113" s="337"/>
      <c r="C113" s="340"/>
      <c r="D113" s="337"/>
      <c r="E113" s="343"/>
      <c r="F113" s="327"/>
      <c r="G113" s="35" t="s">
        <v>55</v>
      </c>
      <c r="H113" s="121">
        <f>H105+H107+H109+H111</f>
        <v>0</v>
      </c>
      <c r="I113" s="31">
        <f>I105+I107+I109+I111</f>
        <v>0</v>
      </c>
      <c r="J113" s="7">
        <f aca="true" t="shared" si="20" ref="J113:Q113">J105+J107+J109+J111</f>
        <v>0</v>
      </c>
      <c r="K113" s="7">
        <f t="shared" si="20"/>
        <v>0</v>
      </c>
      <c r="L113" s="7">
        <f t="shared" si="20"/>
        <v>0</v>
      </c>
      <c r="M113" s="7">
        <f t="shared" si="20"/>
        <v>0</v>
      </c>
      <c r="N113" s="7">
        <f t="shared" si="20"/>
        <v>0</v>
      </c>
      <c r="O113" s="7">
        <f t="shared" si="20"/>
        <v>0</v>
      </c>
      <c r="P113" s="7">
        <f t="shared" si="20"/>
        <v>0</v>
      </c>
      <c r="Q113" s="28">
        <f t="shared" si="20"/>
        <v>0</v>
      </c>
      <c r="R113" s="331"/>
    </row>
    <row r="114" spans="1:18" ht="13.5" thickBot="1">
      <c r="A114" s="334"/>
      <c r="B114" s="352"/>
      <c r="C114" s="354"/>
      <c r="D114" s="352"/>
      <c r="E114" s="348"/>
      <c r="F114" s="328"/>
      <c r="G114" s="36" t="s">
        <v>56</v>
      </c>
      <c r="H114" s="49">
        <f>H106+H108+H110+H112</f>
        <v>0</v>
      </c>
      <c r="I114" s="32">
        <f>I106+I108+I110+I112</f>
        <v>0</v>
      </c>
      <c r="J114" s="25">
        <f aca="true" t="shared" si="21" ref="J114:Q114">J106+J108+J110+J112</f>
        <v>0</v>
      </c>
      <c r="K114" s="25">
        <f t="shared" si="21"/>
        <v>0</v>
      </c>
      <c r="L114" s="25">
        <f t="shared" si="21"/>
        <v>0</v>
      </c>
      <c r="M114" s="25">
        <f t="shared" si="21"/>
        <v>100000</v>
      </c>
      <c r="N114" s="25">
        <f t="shared" si="21"/>
        <v>0</v>
      </c>
      <c r="O114" s="25">
        <f t="shared" si="21"/>
        <v>0</v>
      </c>
      <c r="P114" s="25">
        <f t="shared" si="21"/>
        <v>0</v>
      </c>
      <c r="Q114" s="29">
        <f t="shared" si="21"/>
        <v>0</v>
      </c>
      <c r="R114" s="332"/>
    </row>
    <row r="115" spans="1:18" ht="12.75">
      <c r="A115" s="333">
        <v>12</v>
      </c>
      <c r="B115" s="336" t="s">
        <v>212</v>
      </c>
      <c r="C115" s="339">
        <v>1010</v>
      </c>
      <c r="D115" s="336" t="s">
        <v>191</v>
      </c>
      <c r="E115" s="342"/>
      <c r="F115" s="138" t="s">
        <v>168</v>
      </c>
      <c r="G115" s="37" t="s">
        <v>49</v>
      </c>
      <c r="H115" s="59"/>
      <c r="I115" s="78"/>
      <c r="J115" s="79"/>
      <c r="K115" s="79"/>
      <c r="L115" s="79"/>
      <c r="M115" s="79"/>
      <c r="N115" s="79"/>
      <c r="O115" s="79"/>
      <c r="P115" s="79"/>
      <c r="Q115" s="80"/>
      <c r="R115" s="345"/>
    </row>
    <row r="116" spans="1:18" ht="12.75">
      <c r="A116" s="334"/>
      <c r="B116" s="337"/>
      <c r="C116" s="340"/>
      <c r="D116" s="337"/>
      <c r="E116" s="343"/>
      <c r="F116" s="326">
        <f>SUM(H123:Q123)</f>
        <v>0</v>
      </c>
      <c r="G116" s="35" t="s">
        <v>50</v>
      </c>
      <c r="H116" s="62"/>
      <c r="I116" s="75"/>
      <c r="J116" s="76"/>
      <c r="K116" s="76"/>
      <c r="L116" s="76"/>
      <c r="M116" s="76">
        <v>200000</v>
      </c>
      <c r="N116" s="76"/>
      <c r="O116" s="76"/>
      <c r="P116" s="76"/>
      <c r="Q116" s="77"/>
      <c r="R116" s="331"/>
    </row>
    <row r="117" spans="1:18" ht="12.75">
      <c r="A117" s="334"/>
      <c r="B117" s="337"/>
      <c r="C117" s="340"/>
      <c r="D117" s="337"/>
      <c r="E117" s="343"/>
      <c r="F117" s="329"/>
      <c r="G117" s="35" t="s">
        <v>47</v>
      </c>
      <c r="H117" s="62"/>
      <c r="I117" s="75"/>
      <c r="J117" s="76"/>
      <c r="K117" s="76"/>
      <c r="L117" s="76"/>
      <c r="M117" s="76"/>
      <c r="N117" s="76"/>
      <c r="O117" s="76"/>
      <c r="P117" s="76"/>
      <c r="Q117" s="77"/>
      <c r="R117" s="331"/>
    </row>
    <row r="118" spans="1:18" ht="12.75">
      <c r="A118" s="334"/>
      <c r="B118" s="337"/>
      <c r="C118" s="340"/>
      <c r="D118" s="337"/>
      <c r="E118" s="343"/>
      <c r="F118" s="139" t="s">
        <v>169</v>
      </c>
      <c r="G118" s="35" t="s">
        <v>48</v>
      </c>
      <c r="H118" s="62"/>
      <c r="I118" s="75"/>
      <c r="J118" s="76"/>
      <c r="K118" s="76"/>
      <c r="L118" s="76"/>
      <c r="M118" s="76"/>
      <c r="N118" s="76"/>
      <c r="O118" s="76"/>
      <c r="P118" s="76"/>
      <c r="Q118" s="77"/>
      <c r="R118" s="331"/>
    </row>
    <row r="119" spans="1:18" ht="12.75">
      <c r="A119" s="334"/>
      <c r="B119" s="337"/>
      <c r="C119" s="340"/>
      <c r="D119" s="337"/>
      <c r="E119" s="343"/>
      <c r="F119" s="326">
        <f>SUM(H124:Q124)</f>
        <v>200000</v>
      </c>
      <c r="G119" s="35" t="s">
        <v>52</v>
      </c>
      <c r="H119" s="62"/>
      <c r="I119" s="75"/>
      <c r="J119" s="76"/>
      <c r="K119" s="76"/>
      <c r="L119" s="76"/>
      <c r="M119" s="76"/>
      <c r="N119" s="76"/>
      <c r="O119" s="76"/>
      <c r="P119" s="76"/>
      <c r="Q119" s="77"/>
      <c r="R119" s="331"/>
    </row>
    <row r="120" spans="1:18" ht="12.75">
      <c r="A120" s="334"/>
      <c r="B120" s="337"/>
      <c r="C120" s="340"/>
      <c r="D120" s="337"/>
      <c r="E120" s="343"/>
      <c r="F120" s="329"/>
      <c r="G120" s="35" t="s">
        <v>51</v>
      </c>
      <c r="H120" s="62"/>
      <c r="I120" s="75"/>
      <c r="J120" s="76"/>
      <c r="K120" s="76"/>
      <c r="L120" s="76"/>
      <c r="M120" s="76"/>
      <c r="N120" s="76"/>
      <c r="O120" s="76"/>
      <c r="P120" s="76"/>
      <c r="Q120" s="77"/>
      <c r="R120" s="331"/>
    </row>
    <row r="121" spans="1:18" ht="12.75">
      <c r="A121" s="334"/>
      <c r="B121" s="337"/>
      <c r="C121" s="340"/>
      <c r="D121" s="337"/>
      <c r="E121" s="343"/>
      <c r="F121" s="139" t="s">
        <v>170</v>
      </c>
      <c r="G121" s="35" t="s">
        <v>53</v>
      </c>
      <c r="H121" s="62"/>
      <c r="I121" s="75"/>
      <c r="J121" s="76"/>
      <c r="K121" s="76"/>
      <c r="L121" s="76"/>
      <c r="M121" s="76"/>
      <c r="N121" s="76"/>
      <c r="O121" s="76"/>
      <c r="P121" s="76"/>
      <c r="Q121" s="77"/>
      <c r="R121" s="331"/>
    </row>
    <row r="122" spans="1:18" ht="12.75">
      <c r="A122" s="334"/>
      <c r="B122" s="337"/>
      <c r="C122" s="340"/>
      <c r="D122" s="337"/>
      <c r="E122" s="343"/>
      <c r="F122" s="326">
        <f>F116+F119</f>
        <v>200000</v>
      </c>
      <c r="G122" s="35" t="s">
        <v>54</v>
      </c>
      <c r="H122" s="62"/>
      <c r="I122" s="75"/>
      <c r="J122" s="76"/>
      <c r="K122" s="76"/>
      <c r="L122" s="76"/>
      <c r="M122" s="76"/>
      <c r="N122" s="76"/>
      <c r="O122" s="76"/>
      <c r="P122" s="76"/>
      <c r="Q122" s="77"/>
      <c r="R122" s="331"/>
    </row>
    <row r="123" spans="1:18" ht="12.75">
      <c r="A123" s="334"/>
      <c r="B123" s="337"/>
      <c r="C123" s="340"/>
      <c r="D123" s="337"/>
      <c r="E123" s="343"/>
      <c r="F123" s="327"/>
      <c r="G123" s="35" t="s">
        <v>55</v>
      </c>
      <c r="H123" s="121">
        <f>H115+H117+H119+H121</f>
        <v>0</v>
      </c>
      <c r="I123" s="31">
        <f>I115+I117+I119+I121</f>
        <v>0</v>
      </c>
      <c r="J123" s="7">
        <f aca="true" t="shared" si="22" ref="J123:Q123">J115+J117+J119+J121</f>
        <v>0</v>
      </c>
      <c r="K123" s="7">
        <f t="shared" si="22"/>
        <v>0</v>
      </c>
      <c r="L123" s="7">
        <f t="shared" si="22"/>
        <v>0</v>
      </c>
      <c r="M123" s="7">
        <f t="shared" si="22"/>
        <v>0</v>
      </c>
      <c r="N123" s="7">
        <f t="shared" si="22"/>
        <v>0</v>
      </c>
      <c r="O123" s="7">
        <f t="shared" si="22"/>
        <v>0</v>
      </c>
      <c r="P123" s="7">
        <f t="shared" si="22"/>
        <v>0</v>
      </c>
      <c r="Q123" s="28">
        <f t="shared" si="22"/>
        <v>0</v>
      </c>
      <c r="R123" s="331"/>
    </row>
    <row r="124" spans="1:18" ht="13.5" thickBot="1">
      <c r="A124" s="334"/>
      <c r="B124" s="338"/>
      <c r="C124" s="341"/>
      <c r="D124" s="338"/>
      <c r="E124" s="347"/>
      <c r="F124" s="328"/>
      <c r="G124" s="38" t="s">
        <v>56</v>
      </c>
      <c r="H124" s="48">
        <f>H116+H118+H120+H122</f>
        <v>0</v>
      </c>
      <c r="I124" s="33">
        <f>I116+I118+I120+I122</f>
        <v>0</v>
      </c>
      <c r="J124" s="27">
        <f aca="true" t="shared" si="23" ref="J124:Q124">J116+J118+J120+J122</f>
        <v>0</v>
      </c>
      <c r="K124" s="27">
        <f t="shared" si="23"/>
        <v>0</v>
      </c>
      <c r="L124" s="27">
        <f t="shared" si="23"/>
        <v>0</v>
      </c>
      <c r="M124" s="27">
        <f t="shared" si="23"/>
        <v>200000</v>
      </c>
      <c r="N124" s="27">
        <f t="shared" si="23"/>
        <v>0</v>
      </c>
      <c r="O124" s="27">
        <f t="shared" si="23"/>
        <v>0</v>
      </c>
      <c r="P124" s="27">
        <f t="shared" si="23"/>
        <v>0</v>
      </c>
      <c r="Q124" s="30">
        <f t="shared" si="23"/>
        <v>0</v>
      </c>
      <c r="R124" s="346"/>
    </row>
    <row r="125" spans="1:18" ht="12.75">
      <c r="A125" s="333">
        <v>13</v>
      </c>
      <c r="B125" s="351" t="s">
        <v>213</v>
      </c>
      <c r="C125" s="353">
        <v>1010</v>
      </c>
      <c r="D125" s="351" t="s">
        <v>191</v>
      </c>
      <c r="E125" s="344"/>
      <c r="F125" s="138" t="s">
        <v>168</v>
      </c>
      <c r="G125" s="34" t="s">
        <v>49</v>
      </c>
      <c r="H125" s="122"/>
      <c r="I125" s="72"/>
      <c r="J125" s="73"/>
      <c r="K125" s="73"/>
      <c r="L125" s="73"/>
      <c r="M125" s="73"/>
      <c r="N125" s="73"/>
      <c r="O125" s="73"/>
      <c r="P125" s="73"/>
      <c r="Q125" s="74"/>
      <c r="R125" s="330"/>
    </row>
    <row r="126" spans="1:18" ht="12.75">
      <c r="A126" s="334"/>
      <c r="B126" s="337"/>
      <c r="C126" s="340"/>
      <c r="D126" s="337"/>
      <c r="E126" s="343"/>
      <c r="F126" s="326">
        <f>SUM(H133:Q133)</f>
        <v>0</v>
      </c>
      <c r="G126" s="35" t="s">
        <v>50</v>
      </c>
      <c r="H126" s="62"/>
      <c r="I126" s="75"/>
      <c r="J126" s="76"/>
      <c r="K126" s="76"/>
      <c r="L126" s="76"/>
      <c r="M126" s="76"/>
      <c r="N126" s="76"/>
      <c r="O126" s="76">
        <v>400000</v>
      </c>
      <c r="P126" s="76"/>
      <c r="Q126" s="77"/>
      <c r="R126" s="331"/>
    </row>
    <row r="127" spans="1:18" ht="12.75">
      <c r="A127" s="334"/>
      <c r="B127" s="337"/>
      <c r="C127" s="340"/>
      <c r="D127" s="337"/>
      <c r="E127" s="343"/>
      <c r="F127" s="329"/>
      <c r="G127" s="35" t="s">
        <v>47</v>
      </c>
      <c r="H127" s="62"/>
      <c r="I127" s="75"/>
      <c r="J127" s="76"/>
      <c r="K127" s="76"/>
      <c r="L127" s="76"/>
      <c r="M127" s="76"/>
      <c r="N127" s="76"/>
      <c r="O127" s="76"/>
      <c r="P127" s="76"/>
      <c r="Q127" s="77"/>
      <c r="R127" s="331"/>
    </row>
    <row r="128" spans="1:18" ht="12.75">
      <c r="A128" s="334"/>
      <c r="B128" s="337"/>
      <c r="C128" s="340"/>
      <c r="D128" s="337"/>
      <c r="E128" s="343"/>
      <c r="F128" s="139" t="s">
        <v>169</v>
      </c>
      <c r="G128" s="35" t="s">
        <v>48</v>
      </c>
      <c r="H128" s="62"/>
      <c r="I128" s="75"/>
      <c r="J128" s="76"/>
      <c r="K128" s="76"/>
      <c r="L128" s="76"/>
      <c r="M128" s="76"/>
      <c r="N128" s="76"/>
      <c r="O128" s="76"/>
      <c r="P128" s="76"/>
      <c r="Q128" s="77"/>
      <c r="R128" s="331"/>
    </row>
    <row r="129" spans="1:18" ht="12.75">
      <c r="A129" s="334"/>
      <c r="B129" s="337"/>
      <c r="C129" s="340"/>
      <c r="D129" s="337"/>
      <c r="E129" s="343"/>
      <c r="F129" s="326">
        <f>SUM(H134:Q134)</f>
        <v>400000</v>
      </c>
      <c r="G129" s="35" t="s">
        <v>52</v>
      </c>
      <c r="H129" s="62"/>
      <c r="I129" s="75"/>
      <c r="J129" s="76"/>
      <c r="K129" s="76"/>
      <c r="L129" s="76"/>
      <c r="M129" s="76"/>
      <c r="N129" s="76"/>
      <c r="O129" s="76"/>
      <c r="P129" s="76"/>
      <c r="Q129" s="77"/>
      <c r="R129" s="331"/>
    </row>
    <row r="130" spans="1:18" ht="12.75">
      <c r="A130" s="334"/>
      <c r="B130" s="337"/>
      <c r="C130" s="340"/>
      <c r="D130" s="337"/>
      <c r="E130" s="343">
        <v>2017</v>
      </c>
      <c r="F130" s="329"/>
      <c r="G130" s="35" t="s">
        <v>51</v>
      </c>
      <c r="H130" s="62"/>
      <c r="I130" s="75"/>
      <c r="J130" s="76"/>
      <c r="K130" s="76"/>
      <c r="L130" s="76"/>
      <c r="M130" s="76"/>
      <c r="N130" s="76"/>
      <c r="O130" s="76"/>
      <c r="P130" s="76"/>
      <c r="Q130" s="77"/>
      <c r="R130" s="331"/>
    </row>
    <row r="131" spans="1:18" ht="12.75">
      <c r="A131" s="334"/>
      <c r="B131" s="337"/>
      <c r="C131" s="340"/>
      <c r="D131" s="337"/>
      <c r="E131" s="343"/>
      <c r="F131" s="139" t="s">
        <v>170</v>
      </c>
      <c r="G131" s="35" t="s">
        <v>53</v>
      </c>
      <c r="H131" s="62"/>
      <c r="I131" s="75"/>
      <c r="J131" s="76"/>
      <c r="K131" s="76"/>
      <c r="L131" s="76"/>
      <c r="M131" s="76"/>
      <c r="N131" s="76"/>
      <c r="O131" s="76"/>
      <c r="P131" s="76"/>
      <c r="Q131" s="77"/>
      <c r="R131" s="331"/>
    </row>
    <row r="132" spans="1:18" ht="12.75">
      <c r="A132" s="334"/>
      <c r="B132" s="337"/>
      <c r="C132" s="340"/>
      <c r="D132" s="337"/>
      <c r="E132" s="343"/>
      <c r="F132" s="326">
        <f>F126+F129</f>
        <v>400000</v>
      </c>
      <c r="G132" s="35" t="s">
        <v>54</v>
      </c>
      <c r="H132" s="62"/>
      <c r="I132" s="75"/>
      <c r="J132" s="76"/>
      <c r="K132" s="76"/>
      <c r="L132" s="76"/>
      <c r="M132" s="76"/>
      <c r="N132" s="76"/>
      <c r="O132" s="76"/>
      <c r="P132" s="76"/>
      <c r="Q132" s="77"/>
      <c r="R132" s="331"/>
    </row>
    <row r="133" spans="1:18" ht="12.75">
      <c r="A133" s="334"/>
      <c r="B133" s="337"/>
      <c r="C133" s="340"/>
      <c r="D133" s="337"/>
      <c r="E133" s="343"/>
      <c r="F133" s="327"/>
      <c r="G133" s="35" t="s">
        <v>55</v>
      </c>
      <c r="H133" s="121">
        <f>H125+H127+H129+H131</f>
        <v>0</v>
      </c>
      <c r="I133" s="31">
        <f>I125+I127+I129+I131</f>
        <v>0</v>
      </c>
      <c r="J133" s="7">
        <f aca="true" t="shared" si="24" ref="J133:Q133">J125+J127+J129+J131</f>
        <v>0</v>
      </c>
      <c r="K133" s="7">
        <f t="shared" si="24"/>
        <v>0</v>
      </c>
      <c r="L133" s="7">
        <f t="shared" si="24"/>
        <v>0</v>
      </c>
      <c r="M133" s="7">
        <f t="shared" si="24"/>
        <v>0</v>
      </c>
      <c r="N133" s="7">
        <f t="shared" si="24"/>
        <v>0</v>
      </c>
      <c r="O133" s="7">
        <f t="shared" si="24"/>
        <v>0</v>
      </c>
      <c r="P133" s="7">
        <f t="shared" si="24"/>
        <v>0</v>
      </c>
      <c r="Q133" s="28">
        <f t="shared" si="24"/>
        <v>0</v>
      </c>
      <c r="R133" s="331"/>
    </row>
    <row r="134" spans="1:18" ht="13.5" thickBot="1">
      <c r="A134" s="334"/>
      <c r="B134" s="352"/>
      <c r="C134" s="354"/>
      <c r="D134" s="352"/>
      <c r="E134" s="348"/>
      <c r="F134" s="328"/>
      <c r="G134" s="36" t="s">
        <v>56</v>
      </c>
      <c r="H134" s="49">
        <f>H126+H128+H130+H132</f>
        <v>0</v>
      </c>
      <c r="I134" s="32">
        <f>I126+I128+I130+I132</f>
        <v>0</v>
      </c>
      <c r="J134" s="25">
        <f aca="true" t="shared" si="25" ref="J134:Q134">J126+J128+J130+J132</f>
        <v>0</v>
      </c>
      <c r="K134" s="25">
        <f t="shared" si="25"/>
        <v>0</v>
      </c>
      <c r="L134" s="25">
        <f t="shared" si="25"/>
        <v>0</v>
      </c>
      <c r="M134" s="25">
        <f t="shared" si="25"/>
        <v>0</v>
      </c>
      <c r="N134" s="25">
        <f t="shared" si="25"/>
        <v>0</v>
      </c>
      <c r="O134" s="25">
        <f t="shared" si="25"/>
        <v>400000</v>
      </c>
      <c r="P134" s="25">
        <f t="shared" si="25"/>
        <v>0</v>
      </c>
      <c r="Q134" s="29">
        <f t="shared" si="25"/>
        <v>0</v>
      </c>
      <c r="R134" s="332"/>
    </row>
    <row r="135" spans="1:18" ht="12.75">
      <c r="A135" s="333">
        <v>14</v>
      </c>
      <c r="B135" s="336"/>
      <c r="C135" s="339"/>
      <c r="D135" s="336"/>
      <c r="E135" s="342"/>
      <c r="F135" s="138" t="s">
        <v>168</v>
      </c>
      <c r="G135" s="37" t="s">
        <v>49</v>
      </c>
      <c r="H135" s="59"/>
      <c r="I135" s="78"/>
      <c r="J135" s="79"/>
      <c r="K135" s="79"/>
      <c r="L135" s="79"/>
      <c r="M135" s="79"/>
      <c r="N135" s="79"/>
      <c r="O135" s="79"/>
      <c r="P135" s="79"/>
      <c r="Q135" s="80"/>
      <c r="R135" s="345"/>
    </row>
    <row r="136" spans="1:18" ht="12.75">
      <c r="A136" s="334"/>
      <c r="B136" s="337"/>
      <c r="C136" s="340"/>
      <c r="D136" s="337"/>
      <c r="E136" s="343"/>
      <c r="F136" s="326">
        <f>SUM(H143:Q143)</f>
        <v>0</v>
      </c>
      <c r="G136" s="35" t="s">
        <v>50</v>
      </c>
      <c r="H136" s="62"/>
      <c r="I136" s="75"/>
      <c r="J136" s="76"/>
      <c r="K136" s="76"/>
      <c r="L136" s="76"/>
      <c r="M136" s="76"/>
      <c r="N136" s="76"/>
      <c r="O136" s="76"/>
      <c r="P136" s="76"/>
      <c r="Q136" s="77"/>
      <c r="R136" s="331"/>
    </row>
    <row r="137" spans="1:18" ht="12.75">
      <c r="A137" s="334"/>
      <c r="B137" s="337"/>
      <c r="C137" s="340"/>
      <c r="D137" s="337"/>
      <c r="E137" s="343"/>
      <c r="F137" s="329"/>
      <c r="G137" s="35" t="s">
        <v>47</v>
      </c>
      <c r="H137" s="62"/>
      <c r="I137" s="75"/>
      <c r="J137" s="76"/>
      <c r="K137" s="76"/>
      <c r="L137" s="76"/>
      <c r="M137" s="76"/>
      <c r="N137" s="76"/>
      <c r="O137" s="76"/>
      <c r="P137" s="76"/>
      <c r="Q137" s="77"/>
      <c r="R137" s="331"/>
    </row>
    <row r="138" spans="1:18" ht="12.75">
      <c r="A138" s="334"/>
      <c r="B138" s="337"/>
      <c r="C138" s="340"/>
      <c r="D138" s="337"/>
      <c r="E138" s="343"/>
      <c r="F138" s="139" t="s">
        <v>169</v>
      </c>
      <c r="G138" s="35" t="s">
        <v>48</v>
      </c>
      <c r="H138" s="62"/>
      <c r="I138" s="75"/>
      <c r="J138" s="76"/>
      <c r="K138" s="76"/>
      <c r="L138" s="76"/>
      <c r="M138" s="76"/>
      <c r="N138" s="76"/>
      <c r="O138" s="76"/>
      <c r="P138" s="76"/>
      <c r="Q138" s="77"/>
      <c r="R138" s="331"/>
    </row>
    <row r="139" spans="1:18" ht="12.75">
      <c r="A139" s="334"/>
      <c r="B139" s="337"/>
      <c r="C139" s="340"/>
      <c r="D139" s="337"/>
      <c r="E139" s="343"/>
      <c r="F139" s="326">
        <f>SUM(H144:Q144)</f>
        <v>0</v>
      </c>
      <c r="G139" s="35" t="s">
        <v>52</v>
      </c>
      <c r="H139" s="62"/>
      <c r="I139" s="75"/>
      <c r="J139" s="76"/>
      <c r="K139" s="76"/>
      <c r="L139" s="76"/>
      <c r="M139" s="76"/>
      <c r="N139" s="76"/>
      <c r="O139" s="76"/>
      <c r="P139" s="76"/>
      <c r="Q139" s="77"/>
      <c r="R139" s="331"/>
    </row>
    <row r="140" spans="1:18" ht="12.75">
      <c r="A140" s="334"/>
      <c r="B140" s="337"/>
      <c r="C140" s="340"/>
      <c r="D140" s="337"/>
      <c r="E140" s="343"/>
      <c r="F140" s="329"/>
      <c r="G140" s="35" t="s">
        <v>51</v>
      </c>
      <c r="H140" s="62"/>
      <c r="I140" s="75"/>
      <c r="J140" s="76"/>
      <c r="K140" s="76"/>
      <c r="L140" s="76"/>
      <c r="M140" s="76"/>
      <c r="N140" s="76"/>
      <c r="O140" s="76"/>
      <c r="P140" s="76"/>
      <c r="Q140" s="77"/>
      <c r="R140" s="331"/>
    </row>
    <row r="141" spans="1:18" ht="12.75">
      <c r="A141" s="334"/>
      <c r="B141" s="337"/>
      <c r="C141" s="340"/>
      <c r="D141" s="337"/>
      <c r="E141" s="343"/>
      <c r="F141" s="139" t="s">
        <v>170</v>
      </c>
      <c r="G141" s="35" t="s">
        <v>53</v>
      </c>
      <c r="H141" s="62"/>
      <c r="I141" s="75"/>
      <c r="J141" s="76"/>
      <c r="K141" s="76"/>
      <c r="L141" s="76"/>
      <c r="M141" s="76"/>
      <c r="N141" s="76"/>
      <c r="O141" s="76"/>
      <c r="P141" s="76"/>
      <c r="Q141" s="77"/>
      <c r="R141" s="331"/>
    </row>
    <row r="142" spans="1:18" ht="12.75">
      <c r="A142" s="334"/>
      <c r="B142" s="337"/>
      <c r="C142" s="340"/>
      <c r="D142" s="337"/>
      <c r="E142" s="343"/>
      <c r="F142" s="326">
        <f>F136+F139</f>
        <v>0</v>
      </c>
      <c r="G142" s="35" t="s">
        <v>54</v>
      </c>
      <c r="H142" s="62"/>
      <c r="I142" s="75"/>
      <c r="J142" s="76"/>
      <c r="K142" s="76"/>
      <c r="L142" s="76"/>
      <c r="M142" s="76"/>
      <c r="N142" s="76"/>
      <c r="O142" s="76"/>
      <c r="P142" s="76"/>
      <c r="Q142" s="77"/>
      <c r="R142" s="331"/>
    </row>
    <row r="143" spans="1:18" ht="12.75">
      <c r="A143" s="334"/>
      <c r="B143" s="337"/>
      <c r="C143" s="340"/>
      <c r="D143" s="337"/>
      <c r="E143" s="343"/>
      <c r="F143" s="327"/>
      <c r="G143" s="35" t="s">
        <v>55</v>
      </c>
      <c r="H143" s="121">
        <f>H135+H137+H139+H141</f>
        <v>0</v>
      </c>
      <c r="I143" s="31">
        <f>I135+I137+I139+I141</f>
        <v>0</v>
      </c>
      <c r="J143" s="7">
        <f aca="true" t="shared" si="26" ref="J143:Q143">J135+J137+J139+J141</f>
        <v>0</v>
      </c>
      <c r="K143" s="7">
        <f t="shared" si="26"/>
        <v>0</v>
      </c>
      <c r="L143" s="7">
        <f t="shared" si="26"/>
        <v>0</v>
      </c>
      <c r="M143" s="7">
        <f t="shared" si="26"/>
        <v>0</v>
      </c>
      <c r="N143" s="7">
        <f t="shared" si="26"/>
        <v>0</v>
      </c>
      <c r="O143" s="7">
        <f t="shared" si="26"/>
        <v>0</v>
      </c>
      <c r="P143" s="7">
        <f t="shared" si="26"/>
        <v>0</v>
      </c>
      <c r="Q143" s="28">
        <f t="shared" si="26"/>
        <v>0</v>
      </c>
      <c r="R143" s="331"/>
    </row>
    <row r="144" spans="1:18" ht="13.5" thickBot="1">
      <c r="A144" s="334"/>
      <c r="B144" s="338"/>
      <c r="C144" s="341"/>
      <c r="D144" s="338"/>
      <c r="E144" s="347"/>
      <c r="F144" s="328"/>
      <c r="G144" s="38" t="s">
        <v>56</v>
      </c>
      <c r="H144" s="48">
        <f>H136+H138+H140+H142</f>
        <v>0</v>
      </c>
      <c r="I144" s="33">
        <f>I136+I138+I140+I142</f>
        <v>0</v>
      </c>
      <c r="J144" s="27">
        <f aca="true" t="shared" si="27" ref="J144:Q144">J136+J138+J140+J142</f>
        <v>0</v>
      </c>
      <c r="K144" s="27">
        <f t="shared" si="27"/>
        <v>0</v>
      </c>
      <c r="L144" s="27">
        <f t="shared" si="27"/>
        <v>0</v>
      </c>
      <c r="M144" s="27">
        <f t="shared" si="27"/>
        <v>0</v>
      </c>
      <c r="N144" s="27">
        <f t="shared" si="27"/>
        <v>0</v>
      </c>
      <c r="O144" s="27">
        <f t="shared" si="27"/>
        <v>0</v>
      </c>
      <c r="P144" s="27">
        <f t="shared" si="27"/>
        <v>0</v>
      </c>
      <c r="Q144" s="30">
        <f t="shared" si="27"/>
        <v>0</v>
      </c>
      <c r="R144" s="346"/>
    </row>
    <row r="145" spans="1:18" ht="12.75">
      <c r="A145" s="333">
        <v>15</v>
      </c>
      <c r="B145" s="351"/>
      <c r="C145" s="353"/>
      <c r="D145" s="351"/>
      <c r="E145" s="344"/>
      <c r="F145" s="138" t="s">
        <v>168</v>
      </c>
      <c r="G145" s="34" t="s">
        <v>49</v>
      </c>
      <c r="H145" s="122"/>
      <c r="I145" s="72"/>
      <c r="J145" s="73"/>
      <c r="K145" s="73"/>
      <c r="L145" s="73"/>
      <c r="M145" s="73"/>
      <c r="N145" s="73"/>
      <c r="O145" s="73"/>
      <c r="P145" s="73"/>
      <c r="Q145" s="74"/>
      <c r="R145" s="330"/>
    </row>
    <row r="146" spans="1:18" ht="12.75">
      <c r="A146" s="334"/>
      <c r="B146" s="337"/>
      <c r="C146" s="340"/>
      <c r="D146" s="337"/>
      <c r="E146" s="343"/>
      <c r="F146" s="326">
        <f>SUM(H153:Q153)</f>
        <v>0</v>
      </c>
      <c r="G146" s="35" t="s">
        <v>50</v>
      </c>
      <c r="H146" s="62"/>
      <c r="I146" s="75"/>
      <c r="J146" s="76"/>
      <c r="K146" s="76"/>
      <c r="L146" s="76"/>
      <c r="M146" s="76"/>
      <c r="N146" s="76"/>
      <c r="O146" s="76"/>
      <c r="P146" s="76"/>
      <c r="Q146" s="77"/>
      <c r="R146" s="331"/>
    </row>
    <row r="147" spans="1:18" ht="12.75">
      <c r="A147" s="334"/>
      <c r="B147" s="337"/>
      <c r="C147" s="340"/>
      <c r="D147" s="337"/>
      <c r="E147" s="343"/>
      <c r="F147" s="329"/>
      <c r="G147" s="35" t="s">
        <v>47</v>
      </c>
      <c r="H147" s="62"/>
      <c r="I147" s="75"/>
      <c r="J147" s="76"/>
      <c r="K147" s="76"/>
      <c r="L147" s="76"/>
      <c r="M147" s="76"/>
      <c r="N147" s="76"/>
      <c r="O147" s="76"/>
      <c r="P147" s="76"/>
      <c r="Q147" s="77"/>
      <c r="R147" s="331"/>
    </row>
    <row r="148" spans="1:18" ht="12.75">
      <c r="A148" s="334"/>
      <c r="B148" s="337"/>
      <c r="C148" s="340"/>
      <c r="D148" s="337"/>
      <c r="E148" s="343"/>
      <c r="F148" s="139" t="s">
        <v>169</v>
      </c>
      <c r="G148" s="35" t="s">
        <v>48</v>
      </c>
      <c r="H148" s="62"/>
      <c r="I148" s="75"/>
      <c r="J148" s="76"/>
      <c r="K148" s="76"/>
      <c r="L148" s="76"/>
      <c r="M148" s="76"/>
      <c r="N148" s="76"/>
      <c r="O148" s="76"/>
      <c r="P148" s="76"/>
      <c r="Q148" s="77"/>
      <c r="R148" s="331"/>
    </row>
    <row r="149" spans="1:18" ht="12.75">
      <c r="A149" s="334"/>
      <c r="B149" s="337"/>
      <c r="C149" s="340"/>
      <c r="D149" s="337"/>
      <c r="E149" s="343"/>
      <c r="F149" s="326">
        <f>SUM(H154:Q154)</f>
        <v>0</v>
      </c>
      <c r="G149" s="35" t="s">
        <v>52</v>
      </c>
      <c r="H149" s="62"/>
      <c r="I149" s="75"/>
      <c r="J149" s="76"/>
      <c r="K149" s="76"/>
      <c r="L149" s="76"/>
      <c r="M149" s="76"/>
      <c r="N149" s="76"/>
      <c r="O149" s="76"/>
      <c r="P149" s="76"/>
      <c r="Q149" s="77"/>
      <c r="R149" s="331"/>
    </row>
    <row r="150" spans="1:18" ht="12.75">
      <c r="A150" s="334"/>
      <c r="B150" s="337"/>
      <c r="C150" s="340"/>
      <c r="D150" s="337"/>
      <c r="E150" s="343"/>
      <c r="F150" s="329"/>
      <c r="G150" s="35" t="s">
        <v>51</v>
      </c>
      <c r="H150" s="62"/>
      <c r="I150" s="75"/>
      <c r="J150" s="76"/>
      <c r="K150" s="76"/>
      <c r="L150" s="76"/>
      <c r="M150" s="76"/>
      <c r="N150" s="76"/>
      <c r="O150" s="76"/>
      <c r="P150" s="76"/>
      <c r="Q150" s="77"/>
      <c r="R150" s="331"/>
    </row>
    <row r="151" spans="1:18" ht="12.75">
      <c r="A151" s="334"/>
      <c r="B151" s="337"/>
      <c r="C151" s="340"/>
      <c r="D151" s="337"/>
      <c r="E151" s="343"/>
      <c r="F151" s="139" t="s">
        <v>170</v>
      </c>
      <c r="G151" s="35" t="s">
        <v>53</v>
      </c>
      <c r="H151" s="62"/>
      <c r="I151" s="75"/>
      <c r="J151" s="76"/>
      <c r="K151" s="76"/>
      <c r="L151" s="76"/>
      <c r="M151" s="76"/>
      <c r="N151" s="76"/>
      <c r="O151" s="76"/>
      <c r="P151" s="76"/>
      <c r="Q151" s="77"/>
      <c r="R151" s="331"/>
    </row>
    <row r="152" spans="1:18" ht="12.75">
      <c r="A152" s="334"/>
      <c r="B152" s="337"/>
      <c r="C152" s="340"/>
      <c r="D152" s="337"/>
      <c r="E152" s="343"/>
      <c r="F152" s="326">
        <f>F146+F149</f>
        <v>0</v>
      </c>
      <c r="G152" s="35" t="s">
        <v>54</v>
      </c>
      <c r="H152" s="62"/>
      <c r="I152" s="75"/>
      <c r="J152" s="76"/>
      <c r="K152" s="76"/>
      <c r="L152" s="76"/>
      <c r="M152" s="76"/>
      <c r="N152" s="76"/>
      <c r="O152" s="76"/>
      <c r="P152" s="76"/>
      <c r="Q152" s="77"/>
      <c r="R152" s="331"/>
    </row>
    <row r="153" spans="1:18" ht="12.75">
      <c r="A153" s="334"/>
      <c r="B153" s="337"/>
      <c r="C153" s="340"/>
      <c r="D153" s="337"/>
      <c r="E153" s="343"/>
      <c r="F153" s="327"/>
      <c r="G153" s="35" t="s">
        <v>55</v>
      </c>
      <c r="H153" s="121">
        <f>H145+H147+H149+H151</f>
        <v>0</v>
      </c>
      <c r="I153" s="31">
        <f>I145+I147+I149+I151</f>
        <v>0</v>
      </c>
      <c r="J153" s="7">
        <f aca="true" t="shared" si="28" ref="J153:Q153">J145+J147+J149+J151</f>
        <v>0</v>
      </c>
      <c r="K153" s="7">
        <f t="shared" si="28"/>
        <v>0</v>
      </c>
      <c r="L153" s="7">
        <f t="shared" si="28"/>
        <v>0</v>
      </c>
      <c r="M153" s="7">
        <f t="shared" si="28"/>
        <v>0</v>
      </c>
      <c r="N153" s="7">
        <f t="shared" si="28"/>
        <v>0</v>
      </c>
      <c r="O153" s="7">
        <f t="shared" si="28"/>
        <v>0</v>
      </c>
      <c r="P153" s="7">
        <f t="shared" si="28"/>
        <v>0</v>
      </c>
      <c r="Q153" s="28">
        <f t="shared" si="28"/>
        <v>0</v>
      </c>
      <c r="R153" s="331"/>
    </row>
    <row r="154" spans="1:18" ht="13.5" thickBot="1">
      <c r="A154" s="334"/>
      <c r="B154" s="352"/>
      <c r="C154" s="354"/>
      <c r="D154" s="352"/>
      <c r="E154" s="348"/>
      <c r="F154" s="328"/>
      <c r="G154" s="36" t="s">
        <v>56</v>
      </c>
      <c r="H154" s="49">
        <f>H146+H148+H150+H152</f>
        <v>0</v>
      </c>
      <c r="I154" s="32">
        <f>I146+I148+I150+I152</f>
        <v>0</v>
      </c>
      <c r="J154" s="25">
        <f aca="true" t="shared" si="29" ref="J154:Q154">J146+J148+J150+J152</f>
        <v>0</v>
      </c>
      <c r="K154" s="25">
        <f t="shared" si="29"/>
        <v>0</v>
      </c>
      <c r="L154" s="25">
        <f t="shared" si="29"/>
        <v>0</v>
      </c>
      <c r="M154" s="25">
        <f t="shared" si="29"/>
        <v>0</v>
      </c>
      <c r="N154" s="25">
        <f t="shared" si="29"/>
        <v>0</v>
      </c>
      <c r="O154" s="25">
        <f t="shared" si="29"/>
        <v>0</v>
      </c>
      <c r="P154" s="25">
        <f t="shared" si="29"/>
        <v>0</v>
      </c>
      <c r="Q154" s="29">
        <f t="shared" si="29"/>
        <v>0</v>
      </c>
      <c r="R154" s="332"/>
    </row>
    <row r="155" spans="1:18" ht="12.75">
      <c r="A155" s="333">
        <v>16</v>
      </c>
      <c r="B155" s="336"/>
      <c r="C155" s="339"/>
      <c r="D155" s="336"/>
      <c r="E155" s="342"/>
      <c r="F155" s="138" t="s">
        <v>168</v>
      </c>
      <c r="G155" s="37" t="s">
        <v>49</v>
      </c>
      <c r="H155" s="59"/>
      <c r="I155" s="78"/>
      <c r="J155" s="79"/>
      <c r="K155" s="79"/>
      <c r="L155" s="79"/>
      <c r="M155" s="79"/>
      <c r="N155" s="79"/>
      <c r="O155" s="79"/>
      <c r="P155" s="79"/>
      <c r="Q155" s="80"/>
      <c r="R155" s="345"/>
    </row>
    <row r="156" spans="1:18" ht="12.75">
      <c r="A156" s="334"/>
      <c r="B156" s="337"/>
      <c r="C156" s="340"/>
      <c r="D156" s="337"/>
      <c r="E156" s="343"/>
      <c r="F156" s="326">
        <f>SUM(H163:Q163)</f>
        <v>0</v>
      </c>
      <c r="G156" s="35" t="s">
        <v>50</v>
      </c>
      <c r="H156" s="62"/>
      <c r="I156" s="75"/>
      <c r="J156" s="76"/>
      <c r="K156" s="76"/>
      <c r="L156" s="76"/>
      <c r="M156" s="76"/>
      <c r="N156" s="76"/>
      <c r="O156" s="76"/>
      <c r="P156" s="76"/>
      <c r="Q156" s="77"/>
      <c r="R156" s="331"/>
    </row>
    <row r="157" spans="1:18" ht="12.75">
      <c r="A157" s="334"/>
      <c r="B157" s="337"/>
      <c r="C157" s="340"/>
      <c r="D157" s="337"/>
      <c r="E157" s="343"/>
      <c r="F157" s="329"/>
      <c r="G157" s="35" t="s">
        <v>47</v>
      </c>
      <c r="H157" s="62"/>
      <c r="I157" s="75"/>
      <c r="J157" s="76"/>
      <c r="K157" s="76"/>
      <c r="L157" s="76"/>
      <c r="M157" s="76"/>
      <c r="N157" s="76"/>
      <c r="O157" s="76"/>
      <c r="P157" s="76"/>
      <c r="Q157" s="77"/>
      <c r="R157" s="331"/>
    </row>
    <row r="158" spans="1:18" ht="12.75">
      <c r="A158" s="334"/>
      <c r="B158" s="337"/>
      <c r="C158" s="340"/>
      <c r="D158" s="337"/>
      <c r="E158" s="343"/>
      <c r="F158" s="139" t="s">
        <v>169</v>
      </c>
      <c r="G158" s="35" t="s">
        <v>48</v>
      </c>
      <c r="H158" s="62"/>
      <c r="I158" s="75"/>
      <c r="J158" s="76"/>
      <c r="K158" s="76"/>
      <c r="L158" s="76"/>
      <c r="M158" s="76"/>
      <c r="N158" s="76"/>
      <c r="O158" s="76"/>
      <c r="P158" s="76"/>
      <c r="Q158" s="77"/>
      <c r="R158" s="331"/>
    </row>
    <row r="159" spans="1:18" ht="12.75">
      <c r="A159" s="334"/>
      <c r="B159" s="337"/>
      <c r="C159" s="340"/>
      <c r="D159" s="337"/>
      <c r="E159" s="343"/>
      <c r="F159" s="326">
        <f>SUM(H164:Q164)</f>
        <v>0</v>
      </c>
      <c r="G159" s="35" t="s">
        <v>52</v>
      </c>
      <c r="H159" s="62"/>
      <c r="I159" s="75"/>
      <c r="J159" s="76"/>
      <c r="K159" s="76"/>
      <c r="L159" s="76"/>
      <c r="M159" s="76"/>
      <c r="N159" s="76"/>
      <c r="O159" s="76"/>
      <c r="P159" s="76"/>
      <c r="Q159" s="77"/>
      <c r="R159" s="331"/>
    </row>
    <row r="160" spans="1:18" ht="12.75">
      <c r="A160" s="334"/>
      <c r="B160" s="337"/>
      <c r="C160" s="340"/>
      <c r="D160" s="337"/>
      <c r="E160" s="343"/>
      <c r="F160" s="329"/>
      <c r="G160" s="35" t="s">
        <v>51</v>
      </c>
      <c r="H160" s="62"/>
      <c r="I160" s="75"/>
      <c r="J160" s="76"/>
      <c r="K160" s="76"/>
      <c r="L160" s="76"/>
      <c r="M160" s="76"/>
      <c r="N160" s="76"/>
      <c r="O160" s="76"/>
      <c r="P160" s="76"/>
      <c r="Q160" s="77"/>
      <c r="R160" s="331"/>
    </row>
    <row r="161" spans="1:18" ht="12.75">
      <c r="A161" s="334"/>
      <c r="B161" s="337"/>
      <c r="C161" s="340"/>
      <c r="D161" s="337"/>
      <c r="E161" s="343"/>
      <c r="F161" s="139" t="s">
        <v>170</v>
      </c>
      <c r="G161" s="35" t="s">
        <v>53</v>
      </c>
      <c r="H161" s="62"/>
      <c r="I161" s="75"/>
      <c r="J161" s="76"/>
      <c r="K161" s="76"/>
      <c r="L161" s="76"/>
      <c r="M161" s="76"/>
      <c r="N161" s="76"/>
      <c r="O161" s="76"/>
      <c r="P161" s="76"/>
      <c r="Q161" s="77"/>
      <c r="R161" s="331"/>
    </row>
    <row r="162" spans="1:18" ht="12.75">
      <c r="A162" s="334"/>
      <c r="B162" s="337"/>
      <c r="C162" s="340"/>
      <c r="D162" s="337"/>
      <c r="E162" s="343"/>
      <c r="F162" s="326">
        <f>F156+F159</f>
        <v>0</v>
      </c>
      <c r="G162" s="35" t="s">
        <v>54</v>
      </c>
      <c r="H162" s="62"/>
      <c r="I162" s="75"/>
      <c r="J162" s="76"/>
      <c r="K162" s="76"/>
      <c r="L162" s="76"/>
      <c r="M162" s="76"/>
      <c r="N162" s="76"/>
      <c r="O162" s="76"/>
      <c r="P162" s="76"/>
      <c r="Q162" s="77"/>
      <c r="R162" s="331"/>
    </row>
    <row r="163" spans="1:18" ht="12.75">
      <c r="A163" s="334"/>
      <c r="B163" s="337"/>
      <c r="C163" s="340"/>
      <c r="D163" s="337"/>
      <c r="E163" s="343"/>
      <c r="F163" s="327"/>
      <c r="G163" s="35" t="s">
        <v>55</v>
      </c>
      <c r="H163" s="121">
        <f>H155+H157+H159+H161</f>
        <v>0</v>
      </c>
      <c r="I163" s="31">
        <f>I155+I157+I159+I161</f>
        <v>0</v>
      </c>
      <c r="J163" s="7">
        <f aca="true" t="shared" si="30" ref="J163:Q163">J155+J157+J159+J161</f>
        <v>0</v>
      </c>
      <c r="K163" s="7">
        <f t="shared" si="30"/>
        <v>0</v>
      </c>
      <c r="L163" s="7">
        <f t="shared" si="30"/>
        <v>0</v>
      </c>
      <c r="M163" s="7">
        <f t="shared" si="30"/>
        <v>0</v>
      </c>
      <c r="N163" s="7">
        <f t="shared" si="30"/>
        <v>0</v>
      </c>
      <c r="O163" s="7">
        <f t="shared" si="30"/>
        <v>0</v>
      </c>
      <c r="P163" s="7">
        <f t="shared" si="30"/>
        <v>0</v>
      </c>
      <c r="Q163" s="28">
        <f t="shared" si="30"/>
        <v>0</v>
      </c>
      <c r="R163" s="331"/>
    </row>
    <row r="164" spans="1:18" ht="13.5" thickBot="1">
      <c r="A164" s="334"/>
      <c r="B164" s="338"/>
      <c r="C164" s="341"/>
      <c r="D164" s="338"/>
      <c r="E164" s="347"/>
      <c r="F164" s="328"/>
      <c r="G164" s="38" t="s">
        <v>56</v>
      </c>
      <c r="H164" s="48">
        <f>H156+H158+H160+H162</f>
        <v>0</v>
      </c>
      <c r="I164" s="33">
        <f>I156+I158+I160+I162</f>
        <v>0</v>
      </c>
      <c r="J164" s="27">
        <f aca="true" t="shared" si="31" ref="J164:Q164">J156+J158+J160+J162</f>
        <v>0</v>
      </c>
      <c r="K164" s="27">
        <f t="shared" si="31"/>
        <v>0</v>
      </c>
      <c r="L164" s="27">
        <f t="shared" si="31"/>
        <v>0</v>
      </c>
      <c r="M164" s="27">
        <f t="shared" si="31"/>
        <v>0</v>
      </c>
      <c r="N164" s="27">
        <f t="shared" si="31"/>
        <v>0</v>
      </c>
      <c r="O164" s="27">
        <f t="shared" si="31"/>
        <v>0</v>
      </c>
      <c r="P164" s="27">
        <f t="shared" si="31"/>
        <v>0</v>
      </c>
      <c r="Q164" s="30">
        <f t="shared" si="31"/>
        <v>0</v>
      </c>
      <c r="R164" s="346"/>
    </row>
    <row r="165" spans="1:18" ht="12.75">
      <c r="A165" s="333">
        <v>17</v>
      </c>
      <c r="B165" s="351"/>
      <c r="C165" s="353"/>
      <c r="D165" s="351"/>
      <c r="E165" s="344"/>
      <c r="F165" s="138" t="s">
        <v>168</v>
      </c>
      <c r="G165" s="34" t="s">
        <v>49</v>
      </c>
      <c r="H165" s="122"/>
      <c r="I165" s="72"/>
      <c r="J165" s="73"/>
      <c r="K165" s="73"/>
      <c r="L165" s="73"/>
      <c r="M165" s="73"/>
      <c r="N165" s="73"/>
      <c r="O165" s="73"/>
      <c r="P165" s="73"/>
      <c r="Q165" s="74"/>
      <c r="R165" s="330"/>
    </row>
    <row r="166" spans="1:18" ht="12.75">
      <c r="A166" s="334"/>
      <c r="B166" s="337"/>
      <c r="C166" s="340"/>
      <c r="D166" s="337"/>
      <c r="E166" s="343"/>
      <c r="F166" s="326">
        <f>SUM(H173:Q173)</f>
        <v>0</v>
      </c>
      <c r="G166" s="35" t="s">
        <v>50</v>
      </c>
      <c r="H166" s="62"/>
      <c r="I166" s="75"/>
      <c r="J166" s="76"/>
      <c r="K166" s="76"/>
      <c r="L166" s="76"/>
      <c r="M166" s="76"/>
      <c r="N166" s="76"/>
      <c r="O166" s="76"/>
      <c r="P166" s="76"/>
      <c r="Q166" s="77"/>
      <c r="R166" s="331"/>
    </row>
    <row r="167" spans="1:18" ht="12.75">
      <c r="A167" s="334"/>
      <c r="B167" s="337"/>
      <c r="C167" s="340"/>
      <c r="D167" s="337"/>
      <c r="E167" s="343"/>
      <c r="F167" s="329"/>
      <c r="G167" s="35" t="s">
        <v>47</v>
      </c>
      <c r="H167" s="62"/>
      <c r="I167" s="75"/>
      <c r="J167" s="76"/>
      <c r="K167" s="76"/>
      <c r="L167" s="76"/>
      <c r="M167" s="76"/>
      <c r="N167" s="76"/>
      <c r="O167" s="76"/>
      <c r="P167" s="76"/>
      <c r="Q167" s="77"/>
      <c r="R167" s="331"/>
    </row>
    <row r="168" spans="1:18" ht="12.75">
      <c r="A168" s="334"/>
      <c r="B168" s="337"/>
      <c r="C168" s="340"/>
      <c r="D168" s="337"/>
      <c r="E168" s="343"/>
      <c r="F168" s="139" t="s">
        <v>169</v>
      </c>
      <c r="G168" s="35" t="s">
        <v>48</v>
      </c>
      <c r="H168" s="62"/>
      <c r="I168" s="75"/>
      <c r="J168" s="76"/>
      <c r="K168" s="76"/>
      <c r="L168" s="76"/>
      <c r="M168" s="76"/>
      <c r="N168" s="76"/>
      <c r="O168" s="76"/>
      <c r="P168" s="76"/>
      <c r="Q168" s="77"/>
      <c r="R168" s="331"/>
    </row>
    <row r="169" spans="1:18" ht="12.75">
      <c r="A169" s="334"/>
      <c r="B169" s="337"/>
      <c r="C169" s="340"/>
      <c r="D169" s="337"/>
      <c r="E169" s="343"/>
      <c r="F169" s="326">
        <f>SUM(H174:Q174)</f>
        <v>0</v>
      </c>
      <c r="G169" s="35" t="s">
        <v>52</v>
      </c>
      <c r="H169" s="62"/>
      <c r="I169" s="75"/>
      <c r="J169" s="76"/>
      <c r="K169" s="76"/>
      <c r="L169" s="76"/>
      <c r="M169" s="76"/>
      <c r="N169" s="76"/>
      <c r="O169" s="76"/>
      <c r="P169" s="76"/>
      <c r="Q169" s="77"/>
      <c r="R169" s="331"/>
    </row>
    <row r="170" spans="1:18" ht="12.75">
      <c r="A170" s="334"/>
      <c r="B170" s="337"/>
      <c r="C170" s="340"/>
      <c r="D170" s="337"/>
      <c r="E170" s="343"/>
      <c r="F170" s="329"/>
      <c r="G170" s="35" t="s">
        <v>51</v>
      </c>
      <c r="H170" s="62"/>
      <c r="I170" s="75"/>
      <c r="J170" s="76"/>
      <c r="K170" s="76"/>
      <c r="L170" s="76"/>
      <c r="M170" s="76"/>
      <c r="N170" s="76"/>
      <c r="O170" s="76"/>
      <c r="P170" s="76"/>
      <c r="Q170" s="77"/>
      <c r="R170" s="331"/>
    </row>
    <row r="171" spans="1:18" ht="12.75">
      <c r="A171" s="334"/>
      <c r="B171" s="337"/>
      <c r="C171" s="340"/>
      <c r="D171" s="337"/>
      <c r="E171" s="343"/>
      <c r="F171" s="139" t="s">
        <v>170</v>
      </c>
      <c r="G171" s="35" t="s">
        <v>53</v>
      </c>
      <c r="H171" s="62"/>
      <c r="I171" s="75"/>
      <c r="J171" s="76"/>
      <c r="K171" s="76"/>
      <c r="L171" s="76"/>
      <c r="M171" s="76"/>
      <c r="N171" s="76"/>
      <c r="O171" s="76"/>
      <c r="P171" s="76"/>
      <c r="Q171" s="77"/>
      <c r="R171" s="331"/>
    </row>
    <row r="172" spans="1:18" ht="12.75">
      <c r="A172" s="334"/>
      <c r="B172" s="337"/>
      <c r="C172" s="340"/>
      <c r="D172" s="337"/>
      <c r="E172" s="343"/>
      <c r="F172" s="326">
        <f>F166+F169</f>
        <v>0</v>
      </c>
      <c r="G172" s="35" t="s">
        <v>54</v>
      </c>
      <c r="H172" s="62"/>
      <c r="I172" s="75"/>
      <c r="J172" s="76"/>
      <c r="K172" s="76"/>
      <c r="L172" s="76"/>
      <c r="M172" s="76"/>
      <c r="N172" s="76"/>
      <c r="O172" s="76"/>
      <c r="P172" s="76"/>
      <c r="Q172" s="77"/>
      <c r="R172" s="331"/>
    </row>
    <row r="173" spans="1:18" ht="12.75">
      <c r="A173" s="334"/>
      <c r="B173" s="337"/>
      <c r="C173" s="340"/>
      <c r="D173" s="337"/>
      <c r="E173" s="343"/>
      <c r="F173" s="327"/>
      <c r="G173" s="35" t="s">
        <v>55</v>
      </c>
      <c r="H173" s="121">
        <f>H165+H167+H169+H171</f>
        <v>0</v>
      </c>
      <c r="I173" s="31">
        <f>I165+I167+I169+I171</f>
        <v>0</v>
      </c>
      <c r="J173" s="7">
        <f aca="true" t="shared" si="32" ref="J173:Q173">J165+J167+J169+J171</f>
        <v>0</v>
      </c>
      <c r="K173" s="7">
        <f t="shared" si="32"/>
        <v>0</v>
      </c>
      <c r="L173" s="7">
        <f t="shared" si="32"/>
        <v>0</v>
      </c>
      <c r="M173" s="7">
        <f t="shared" si="32"/>
        <v>0</v>
      </c>
      <c r="N173" s="7">
        <f t="shared" si="32"/>
        <v>0</v>
      </c>
      <c r="O173" s="7">
        <f t="shared" si="32"/>
        <v>0</v>
      </c>
      <c r="P173" s="7">
        <f t="shared" si="32"/>
        <v>0</v>
      </c>
      <c r="Q173" s="28">
        <f t="shared" si="32"/>
        <v>0</v>
      </c>
      <c r="R173" s="331"/>
    </row>
    <row r="174" spans="1:18" ht="13.5" thickBot="1">
      <c r="A174" s="334"/>
      <c r="B174" s="352"/>
      <c r="C174" s="354"/>
      <c r="D174" s="352"/>
      <c r="E174" s="348"/>
      <c r="F174" s="328"/>
      <c r="G174" s="36" t="s">
        <v>56</v>
      </c>
      <c r="H174" s="49">
        <f>H166+H168+H170+H172</f>
        <v>0</v>
      </c>
      <c r="I174" s="32">
        <f>I166+I168+I170+I172</f>
        <v>0</v>
      </c>
      <c r="J174" s="25">
        <f aca="true" t="shared" si="33" ref="J174:Q174">J166+J168+J170+J172</f>
        <v>0</v>
      </c>
      <c r="K174" s="25">
        <f t="shared" si="33"/>
        <v>0</v>
      </c>
      <c r="L174" s="25">
        <f t="shared" si="33"/>
        <v>0</v>
      </c>
      <c r="M174" s="25">
        <f t="shared" si="33"/>
        <v>0</v>
      </c>
      <c r="N174" s="25">
        <f t="shared" si="33"/>
        <v>0</v>
      </c>
      <c r="O174" s="25">
        <f t="shared" si="33"/>
        <v>0</v>
      </c>
      <c r="P174" s="25">
        <f t="shared" si="33"/>
        <v>0</v>
      </c>
      <c r="Q174" s="29">
        <f t="shared" si="33"/>
        <v>0</v>
      </c>
      <c r="R174" s="332"/>
    </row>
    <row r="175" spans="1:18" ht="12.75">
      <c r="A175" s="333">
        <v>18</v>
      </c>
      <c r="B175" s="336"/>
      <c r="C175" s="339"/>
      <c r="D175" s="336"/>
      <c r="E175" s="342"/>
      <c r="F175" s="138" t="s">
        <v>168</v>
      </c>
      <c r="G175" s="37" t="s">
        <v>49</v>
      </c>
      <c r="H175" s="59"/>
      <c r="I175" s="78"/>
      <c r="J175" s="79"/>
      <c r="K175" s="79"/>
      <c r="L175" s="79"/>
      <c r="M175" s="79"/>
      <c r="N175" s="79"/>
      <c r="O175" s="79"/>
      <c r="P175" s="79"/>
      <c r="Q175" s="80"/>
      <c r="R175" s="345"/>
    </row>
    <row r="176" spans="1:18" ht="12.75">
      <c r="A176" s="334"/>
      <c r="B176" s="337"/>
      <c r="C176" s="340"/>
      <c r="D176" s="337"/>
      <c r="E176" s="343"/>
      <c r="F176" s="326">
        <f>SUM(H183:Q183)</f>
        <v>0</v>
      </c>
      <c r="G176" s="35" t="s">
        <v>50</v>
      </c>
      <c r="H176" s="62"/>
      <c r="I176" s="75"/>
      <c r="J176" s="76"/>
      <c r="K176" s="76"/>
      <c r="L176" s="76"/>
      <c r="M176" s="76"/>
      <c r="N176" s="76"/>
      <c r="O176" s="76"/>
      <c r="P176" s="76"/>
      <c r="Q176" s="77"/>
      <c r="R176" s="331"/>
    </row>
    <row r="177" spans="1:18" ht="12.75">
      <c r="A177" s="334"/>
      <c r="B177" s="337"/>
      <c r="C177" s="340"/>
      <c r="D177" s="337"/>
      <c r="E177" s="343"/>
      <c r="F177" s="329"/>
      <c r="G177" s="35" t="s">
        <v>47</v>
      </c>
      <c r="H177" s="62"/>
      <c r="I177" s="75"/>
      <c r="J177" s="76"/>
      <c r="K177" s="76"/>
      <c r="L177" s="76"/>
      <c r="M177" s="76"/>
      <c r="N177" s="76"/>
      <c r="O177" s="76"/>
      <c r="P177" s="76"/>
      <c r="Q177" s="77"/>
      <c r="R177" s="331"/>
    </row>
    <row r="178" spans="1:18" ht="12.75">
      <c r="A178" s="334"/>
      <c r="B178" s="337"/>
      <c r="C178" s="340"/>
      <c r="D178" s="337"/>
      <c r="E178" s="343"/>
      <c r="F178" s="139" t="s">
        <v>169</v>
      </c>
      <c r="G178" s="35" t="s">
        <v>48</v>
      </c>
      <c r="H178" s="62"/>
      <c r="I178" s="75"/>
      <c r="J178" s="76"/>
      <c r="K178" s="76"/>
      <c r="L178" s="76"/>
      <c r="M178" s="76"/>
      <c r="N178" s="76"/>
      <c r="O178" s="76"/>
      <c r="P178" s="76"/>
      <c r="Q178" s="77"/>
      <c r="R178" s="331"/>
    </row>
    <row r="179" spans="1:18" ht="12.75">
      <c r="A179" s="334"/>
      <c r="B179" s="337"/>
      <c r="C179" s="340"/>
      <c r="D179" s="337"/>
      <c r="E179" s="343"/>
      <c r="F179" s="326">
        <f>SUM(H184:Q184)</f>
        <v>0</v>
      </c>
      <c r="G179" s="35" t="s">
        <v>52</v>
      </c>
      <c r="H179" s="62"/>
      <c r="I179" s="75"/>
      <c r="J179" s="76"/>
      <c r="K179" s="76"/>
      <c r="L179" s="76"/>
      <c r="M179" s="76"/>
      <c r="N179" s="76"/>
      <c r="O179" s="76"/>
      <c r="P179" s="76"/>
      <c r="Q179" s="77"/>
      <c r="R179" s="331"/>
    </row>
    <row r="180" spans="1:18" ht="12.75">
      <c r="A180" s="334"/>
      <c r="B180" s="337"/>
      <c r="C180" s="340"/>
      <c r="D180" s="337"/>
      <c r="E180" s="343"/>
      <c r="F180" s="329"/>
      <c r="G180" s="35" t="s">
        <v>51</v>
      </c>
      <c r="H180" s="62"/>
      <c r="I180" s="75"/>
      <c r="J180" s="76"/>
      <c r="K180" s="76"/>
      <c r="L180" s="76"/>
      <c r="M180" s="76"/>
      <c r="N180" s="76"/>
      <c r="O180" s="76"/>
      <c r="P180" s="76"/>
      <c r="Q180" s="77"/>
      <c r="R180" s="331"/>
    </row>
    <row r="181" spans="1:18" ht="12.75">
      <c r="A181" s="334"/>
      <c r="B181" s="337"/>
      <c r="C181" s="340"/>
      <c r="D181" s="337"/>
      <c r="E181" s="343"/>
      <c r="F181" s="139" t="s">
        <v>170</v>
      </c>
      <c r="G181" s="35" t="s">
        <v>53</v>
      </c>
      <c r="H181" s="62"/>
      <c r="I181" s="75"/>
      <c r="J181" s="76"/>
      <c r="K181" s="76"/>
      <c r="L181" s="76"/>
      <c r="M181" s="76"/>
      <c r="N181" s="76"/>
      <c r="O181" s="76"/>
      <c r="P181" s="76"/>
      <c r="Q181" s="77"/>
      <c r="R181" s="331"/>
    </row>
    <row r="182" spans="1:18" ht="12.75">
      <c r="A182" s="334"/>
      <c r="B182" s="337"/>
      <c r="C182" s="340"/>
      <c r="D182" s="337"/>
      <c r="E182" s="343"/>
      <c r="F182" s="326">
        <f>F176+F179</f>
        <v>0</v>
      </c>
      <c r="G182" s="35" t="s">
        <v>54</v>
      </c>
      <c r="H182" s="62"/>
      <c r="I182" s="75"/>
      <c r="J182" s="76"/>
      <c r="K182" s="76"/>
      <c r="L182" s="76"/>
      <c r="M182" s="76"/>
      <c r="N182" s="76"/>
      <c r="O182" s="76"/>
      <c r="P182" s="76"/>
      <c r="Q182" s="77"/>
      <c r="R182" s="331"/>
    </row>
    <row r="183" spans="1:18" ht="12.75">
      <c r="A183" s="334"/>
      <c r="B183" s="337"/>
      <c r="C183" s="340"/>
      <c r="D183" s="337"/>
      <c r="E183" s="343"/>
      <c r="F183" s="327"/>
      <c r="G183" s="35" t="s">
        <v>55</v>
      </c>
      <c r="H183" s="121">
        <f>H175+H177+H179+H181</f>
        <v>0</v>
      </c>
      <c r="I183" s="31">
        <f>I175+I177+I179+I181</f>
        <v>0</v>
      </c>
      <c r="J183" s="7">
        <f aca="true" t="shared" si="34" ref="J183:Q183">J175+J177+J179+J181</f>
        <v>0</v>
      </c>
      <c r="K183" s="7">
        <f t="shared" si="34"/>
        <v>0</v>
      </c>
      <c r="L183" s="7">
        <f t="shared" si="34"/>
        <v>0</v>
      </c>
      <c r="M183" s="7">
        <f t="shared" si="34"/>
        <v>0</v>
      </c>
      <c r="N183" s="7">
        <f t="shared" si="34"/>
        <v>0</v>
      </c>
      <c r="O183" s="7">
        <f t="shared" si="34"/>
        <v>0</v>
      </c>
      <c r="P183" s="7">
        <f t="shared" si="34"/>
        <v>0</v>
      </c>
      <c r="Q183" s="28">
        <f t="shared" si="34"/>
        <v>0</v>
      </c>
      <c r="R183" s="331"/>
    </row>
    <row r="184" spans="1:18" ht="13.5" thickBot="1">
      <c r="A184" s="334"/>
      <c r="B184" s="338"/>
      <c r="C184" s="341"/>
      <c r="D184" s="338"/>
      <c r="E184" s="347"/>
      <c r="F184" s="328"/>
      <c r="G184" s="38" t="s">
        <v>56</v>
      </c>
      <c r="H184" s="48">
        <f>H176+H178+H180+H182</f>
        <v>0</v>
      </c>
      <c r="I184" s="33">
        <f>I176+I178+I180+I182</f>
        <v>0</v>
      </c>
      <c r="J184" s="27">
        <f aca="true" t="shared" si="35" ref="J184:Q184">J176+J178+J180+J182</f>
        <v>0</v>
      </c>
      <c r="K184" s="27">
        <f t="shared" si="35"/>
        <v>0</v>
      </c>
      <c r="L184" s="27">
        <f t="shared" si="35"/>
        <v>0</v>
      </c>
      <c r="M184" s="27">
        <f t="shared" si="35"/>
        <v>0</v>
      </c>
      <c r="N184" s="27">
        <f t="shared" si="35"/>
        <v>0</v>
      </c>
      <c r="O184" s="27">
        <f t="shared" si="35"/>
        <v>0</v>
      </c>
      <c r="P184" s="27">
        <f t="shared" si="35"/>
        <v>0</v>
      </c>
      <c r="Q184" s="30">
        <f t="shared" si="35"/>
        <v>0</v>
      </c>
      <c r="R184" s="346"/>
    </row>
    <row r="185" spans="1:18" ht="12.75">
      <c r="A185" s="333">
        <v>19</v>
      </c>
      <c r="B185" s="351"/>
      <c r="C185" s="353"/>
      <c r="D185" s="351"/>
      <c r="E185" s="344"/>
      <c r="F185" s="138" t="s">
        <v>168</v>
      </c>
      <c r="G185" s="34" t="s">
        <v>49</v>
      </c>
      <c r="H185" s="122"/>
      <c r="I185" s="72"/>
      <c r="J185" s="73"/>
      <c r="K185" s="73"/>
      <c r="L185" s="73"/>
      <c r="M185" s="73"/>
      <c r="N185" s="73"/>
      <c r="O185" s="73"/>
      <c r="P185" s="73"/>
      <c r="Q185" s="74"/>
      <c r="R185" s="330"/>
    </row>
    <row r="186" spans="1:18" ht="12.75">
      <c r="A186" s="334"/>
      <c r="B186" s="337"/>
      <c r="C186" s="340"/>
      <c r="D186" s="337"/>
      <c r="E186" s="343"/>
      <c r="F186" s="326">
        <f>SUM(H193:Q193)</f>
        <v>0</v>
      </c>
      <c r="G186" s="35" t="s">
        <v>50</v>
      </c>
      <c r="H186" s="62"/>
      <c r="I186" s="75"/>
      <c r="J186" s="76"/>
      <c r="K186" s="76"/>
      <c r="L186" s="76"/>
      <c r="M186" s="76"/>
      <c r="N186" s="76"/>
      <c r="O186" s="76"/>
      <c r="P186" s="76"/>
      <c r="Q186" s="77"/>
      <c r="R186" s="331"/>
    </row>
    <row r="187" spans="1:18" ht="12.75">
      <c r="A187" s="334"/>
      <c r="B187" s="337"/>
      <c r="C187" s="340"/>
      <c r="D187" s="337"/>
      <c r="E187" s="343"/>
      <c r="F187" s="329"/>
      <c r="G187" s="35" t="s">
        <v>47</v>
      </c>
      <c r="H187" s="62"/>
      <c r="I187" s="75"/>
      <c r="J187" s="76"/>
      <c r="K187" s="76"/>
      <c r="L187" s="76"/>
      <c r="M187" s="76"/>
      <c r="N187" s="76"/>
      <c r="O187" s="76"/>
      <c r="P187" s="76"/>
      <c r="Q187" s="77"/>
      <c r="R187" s="331"/>
    </row>
    <row r="188" spans="1:18" ht="12.75">
      <c r="A188" s="334"/>
      <c r="B188" s="337"/>
      <c r="C188" s="340"/>
      <c r="D188" s="337"/>
      <c r="E188" s="343"/>
      <c r="F188" s="139" t="s">
        <v>169</v>
      </c>
      <c r="G188" s="35" t="s">
        <v>48</v>
      </c>
      <c r="H188" s="62"/>
      <c r="I188" s="75"/>
      <c r="J188" s="76"/>
      <c r="K188" s="76"/>
      <c r="L188" s="76"/>
      <c r="M188" s="76"/>
      <c r="N188" s="76"/>
      <c r="O188" s="76"/>
      <c r="P188" s="76"/>
      <c r="Q188" s="77"/>
      <c r="R188" s="331"/>
    </row>
    <row r="189" spans="1:18" ht="12.75">
      <c r="A189" s="334"/>
      <c r="B189" s="337"/>
      <c r="C189" s="340"/>
      <c r="D189" s="337"/>
      <c r="E189" s="343"/>
      <c r="F189" s="326">
        <f>SUM(H194:Q194)</f>
        <v>0</v>
      </c>
      <c r="G189" s="35" t="s">
        <v>52</v>
      </c>
      <c r="H189" s="62"/>
      <c r="I189" s="75"/>
      <c r="J189" s="76"/>
      <c r="K189" s="76"/>
      <c r="L189" s="76"/>
      <c r="M189" s="76"/>
      <c r="N189" s="76"/>
      <c r="O189" s="76"/>
      <c r="P189" s="76"/>
      <c r="Q189" s="77"/>
      <c r="R189" s="331"/>
    </row>
    <row r="190" spans="1:18" ht="12.75">
      <c r="A190" s="334"/>
      <c r="B190" s="337"/>
      <c r="C190" s="340"/>
      <c r="D190" s="337"/>
      <c r="E190" s="343"/>
      <c r="F190" s="329"/>
      <c r="G190" s="35" t="s">
        <v>51</v>
      </c>
      <c r="H190" s="62"/>
      <c r="I190" s="75"/>
      <c r="J190" s="76"/>
      <c r="K190" s="76"/>
      <c r="L190" s="76"/>
      <c r="M190" s="76"/>
      <c r="N190" s="76"/>
      <c r="O190" s="76"/>
      <c r="P190" s="76"/>
      <c r="Q190" s="77"/>
      <c r="R190" s="331"/>
    </row>
    <row r="191" spans="1:18" ht="12.75">
      <c r="A191" s="334"/>
      <c r="B191" s="337"/>
      <c r="C191" s="340"/>
      <c r="D191" s="337"/>
      <c r="E191" s="343"/>
      <c r="F191" s="139" t="s">
        <v>170</v>
      </c>
      <c r="G191" s="35" t="s">
        <v>53</v>
      </c>
      <c r="H191" s="62"/>
      <c r="I191" s="75"/>
      <c r="J191" s="76"/>
      <c r="K191" s="76"/>
      <c r="L191" s="76"/>
      <c r="M191" s="76"/>
      <c r="N191" s="76"/>
      <c r="O191" s="76"/>
      <c r="P191" s="76"/>
      <c r="Q191" s="77"/>
      <c r="R191" s="331"/>
    </row>
    <row r="192" spans="1:18" ht="12.75">
      <c r="A192" s="334"/>
      <c r="B192" s="337"/>
      <c r="C192" s="340"/>
      <c r="D192" s="337"/>
      <c r="E192" s="343"/>
      <c r="F192" s="326">
        <f>F186+F189</f>
        <v>0</v>
      </c>
      <c r="G192" s="35" t="s">
        <v>54</v>
      </c>
      <c r="H192" s="62"/>
      <c r="I192" s="75"/>
      <c r="J192" s="76"/>
      <c r="K192" s="76"/>
      <c r="L192" s="76"/>
      <c r="M192" s="76"/>
      <c r="N192" s="76"/>
      <c r="O192" s="76"/>
      <c r="P192" s="76"/>
      <c r="Q192" s="77"/>
      <c r="R192" s="331"/>
    </row>
    <row r="193" spans="1:18" ht="12.75">
      <c r="A193" s="334"/>
      <c r="B193" s="337"/>
      <c r="C193" s="340"/>
      <c r="D193" s="337"/>
      <c r="E193" s="343"/>
      <c r="F193" s="327"/>
      <c r="G193" s="35" t="s">
        <v>55</v>
      </c>
      <c r="H193" s="121">
        <f>H185+H187+H189+H191</f>
        <v>0</v>
      </c>
      <c r="I193" s="31">
        <f>I185+I187+I189+I191</f>
        <v>0</v>
      </c>
      <c r="J193" s="7">
        <f aca="true" t="shared" si="36" ref="J193:Q193">J185+J187+J189+J191</f>
        <v>0</v>
      </c>
      <c r="K193" s="7">
        <f t="shared" si="36"/>
        <v>0</v>
      </c>
      <c r="L193" s="7">
        <f t="shared" si="36"/>
        <v>0</v>
      </c>
      <c r="M193" s="7">
        <f t="shared" si="36"/>
        <v>0</v>
      </c>
      <c r="N193" s="7">
        <f t="shared" si="36"/>
        <v>0</v>
      </c>
      <c r="O193" s="7">
        <f t="shared" si="36"/>
        <v>0</v>
      </c>
      <c r="P193" s="7">
        <f t="shared" si="36"/>
        <v>0</v>
      </c>
      <c r="Q193" s="28">
        <f t="shared" si="36"/>
        <v>0</v>
      </c>
      <c r="R193" s="331"/>
    </row>
    <row r="194" spans="1:18" ht="13.5" thickBot="1">
      <c r="A194" s="334"/>
      <c r="B194" s="352"/>
      <c r="C194" s="354"/>
      <c r="D194" s="352"/>
      <c r="E194" s="348"/>
      <c r="F194" s="328"/>
      <c r="G194" s="36" t="s">
        <v>56</v>
      </c>
      <c r="H194" s="49">
        <f>H186+H188+H190+H192</f>
        <v>0</v>
      </c>
      <c r="I194" s="32">
        <f>I186+I188+I190+I192</f>
        <v>0</v>
      </c>
      <c r="J194" s="25">
        <f aca="true" t="shared" si="37" ref="J194:Q194">J186+J188+J190+J192</f>
        <v>0</v>
      </c>
      <c r="K194" s="25">
        <f t="shared" si="37"/>
        <v>0</v>
      </c>
      <c r="L194" s="25">
        <f t="shared" si="37"/>
        <v>0</v>
      </c>
      <c r="M194" s="25">
        <f t="shared" si="37"/>
        <v>0</v>
      </c>
      <c r="N194" s="25">
        <f t="shared" si="37"/>
        <v>0</v>
      </c>
      <c r="O194" s="25">
        <f t="shared" si="37"/>
        <v>0</v>
      </c>
      <c r="P194" s="25">
        <f t="shared" si="37"/>
        <v>0</v>
      </c>
      <c r="Q194" s="29">
        <f t="shared" si="37"/>
        <v>0</v>
      </c>
      <c r="R194" s="332"/>
    </row>
    <row r="195" spans="1:18" ht="12.75">
      <c r="A195" s="333">
        <v>20</v>
      </c>
      <c r="B195" s="336"/>
      <c r="C195" s="339"/>
      <c r="D195" s="336"/>
      <c r="E195" s="342"/>
      <c r="F195" s="138" t="s">
        <v>168</v>
      </c>
      <c r="G195" s="37" t="s">
        <v>49</v>
      </c>
      <c r="H195" s="59"/>
      <c r="I195" s="78"/>
      <c r="J195" s="79"/>
      <c r="K195" s="79"/>
      <c r="L195" s="79"/>
      <c r="M195" s="79"/>
      <c r="N195" s="79"/>
      <c r="O195" s="79"/>
      <c r="P195" s="79"/>
      <c r="Q195" s="80"/>
      <c r="R195" s="345"/>
    </row>
    <row r="196" spans="1:18" ht="12.75">
      <c r="A196" s="334"/>
      <c r="B196" s="337"/>
      <c r="C196" s="340"/>
      <c r="D196" s="337"/>
      <c r="E196" s="343"/>
      <c r="F196" s="326">
        <f>SUM(H203:Q203)</f>
        <v>0</v>
      </c>
      <c r="G196" s="35" t="s">
        <v>50</v>
      </c>
      <c r="H196" s="62"/>
      <c r="I196" s="75"/>
      <c r="J196" s="76"/>
      <c r="K196" s="76"/>
      <c r="L196" s="76"/>
      <c r="M196" s="76"/>
      <c r="N196" s="76"/>
      <c r="O196" s="76"/>
      <c r="P196" s="76"/>
      <c r="Q196" s="77"/>
      <c r="R196" s="331"/>
    </row>
    <row r="197" spans="1:18" ht="12.75">
      <c r="A197" s="334"/>
      <c r="B197" s="337"/>
      <c r="C197" s="340"/>
      <c r="D197" s="337"/>
      <c r="E197" s="343"/>
      <c r="F197" s="329"/>
      <c r="G197" s="35" t="s">
        <v>47</v>
      </c>
      <c r="H197" s="62"/>
      <c r="I197" s="75"/>
      <c r="J197" s="76"/>
      <c r="K197" s="76"/>
      <c r="L197" s="76"/>
      <c r="M197" s="76"/>
      <c r="N197" s="76"/>
      <c r="O197" s="76"/>
      <c r="P197" s="76"/>
      <c r="Q197" s="77"/>
      <c r="R197" s="331"/>
    </row>
    <row r="198" spans="1:18" ht="12.75">
      <c r="A198" s="334"/>
      <c r="B198" s="337"/>
      <c r="C198" s="340"/>
      <c r="D198" s="337"/>
      <c r="E198" s="343"/>
      <c r="F198" s="139" t="s">
        <v>169</v>
      </c>
      <c r="G198" s="35" t="s">
        <v>48</v>
      </c>
      <c r="H198" s="62"/>
      <c r="I198" s="75"/>
      <c r="J198" s="76"/>
      <c r="K198" s="76"/>
      <c r="L198" s="76"/>
      <c r="M198" s="76"/>
      <c r="N198" s="76"/>
      <c r="O198" s="76"/>
      <c r="P198" s="76"/>
      <c r="Q198" s="77"/>
      <c r="R198" s="331"/>
    </row>
    <row r="199" spans="1:18" ht="12.75">
      <c r="A199" s="334"/>
      <c r="B199" s="337"/>
      <c r="C199" s="340"/>
      <c r="D199" s="337"/>
      <c r="E199" s="343"/>
      <c r="F199" s="326">
        <f>SUM(H204:Q204)</f>
        <v>0</v>
      </c>
      <c r="G199" s="35" t="s">
        <v>52</v>
      </c>
      <c r="H199" s="62"/>
      <c r="I199" s="75"/>
      <c r="J199" s="76"/>
      <c r="K199" s="76"/>
      <c r="L199" s="76"/>
      <c r="M199" s="76"/>
      <c r="N199" s="76"/>
      <c r="O199" s="76"/>
      <c r="P199" s="76"/>
      <c r="Q199" s="77"/>
      <c r="R199" s="331"/>
    </row>
    <row r="200" spans="1:18" ht="12.75">
      <c r="A200" s="334"/>
      <c r="B200" s="337"/>
      <c r="C200" s="340"/>
      <c r="D200" s="337"/>
      <c r="E200" s="343"/>
      <c r="F200" s="329"/>
      <c r="G200" s="35" t="s">
        <v>51</v>
      </c>
      <c r="H200" s="62"/>
      <c r="I200" s="75"/>
      <c r="J200" s="76"/>
      <c r="K200" s="76"/>
      <c r="L200" s="76"/>
      <c r="M200" s="76"/>
      <c r="N200" s="76"/>
      <c r="O200" s="76"/>
      <c r="P200" s="76"/>
      <c r="Q200" s="77"/>
      <c r="R200" s="331"/>
    </row>
    <row r="201" spans="1:18" ht="12.75">
      <c r="A201" s="334"/>
      <c r="B201" s="337"/>
      <c r="C201" s="340"/>
      <c r="D201" s="337"/>
      <c r="E201" s="343"/>
      <c r="F201" s="139" t="s">
        <v>170</v>
      </c>
      <c r="G201" s="35" t="s">
        <v>53</v>
      </c>
      <c r="H201" s="62"/>
      <c r="I201" s="75"/>
      <c r="J201" s="76"/>
      <c r="K201" s="76"/>
      <c r="L201" s="76"/>
      <c r="M201" s="76"/>
      <c r="N201" s="76"/>
      <c r="O201" s="76"/>
      <c r="P201" s="76"/>
      <c r="Q201" s="77"/>
      <c r="R201" s="331"/>
    </row>
    <row r="202" spans="1:18" ht="12.75">
      <c r="A202" s="334"/>
      <c r="B202" s="337"/>
      <c r="C202" s="340"/>
      <c r="D202" s="337"/>
      <c r="E202" s="343"/>
      <c r="F202" s="326">
        <f>F196+F199</f>
        <v>0</v>
      </c>
      <c r="G202" s="35" t="s">
        <v>54</v>
      </c>
      <c r="H202" s="62"/>
      <c r="I202" s="75"/>
      <c r="J202" s="76"/>
      <c r="K202" s="76"/>
      <c r="L202" s="76"/>
      <c r="M202" s="76"/>
      <c r="N202" s="76"/>
      <c r="O202" s="76"/>
      <c r="P202" s="76"/>
      <c r="Q202" s="77"/>
      <c r="R202" s="331"/>
    </row>
    <row r="203" spans="1:18" ht="12.75">
      <c r="A203" s="334"/>
      <c r="B203" s="337"/>
      <c r="C203" s="340"/>
      <c r="D203" s="337"/>
      <c r="E203" s="343"/>
      <c r="F203" s="327"/>
      <c r="G203" s="35" t="s">
        <v>55</v>
      </c>
      <c r="H203" s="121">
        <f>H195+H197+H199+H201</f>
        <v>0</v>
      </c>
      <c r="I203" s="31">
        <f>I195+I197+I199+I201</f>
        <v>0</v>
      </c>
      <c r="J203" s="7">
        <f aca="true" t="shared" si="38" ref="J203:Q203">J195+J197+J199+J201</f>
        <v>0</v>
      </c>
      <c r="K203" s="7">
        <f t="shared" si="38"/>
        <v>0</v>
      </c>
      <c r="L203" s="7">
        <f t="shared" si="38"/>
        <v>0</v>
      </c>
      <c r="M203" s="7">
        <f t="shared" si="38"/>
        <v>0</v>
      </c>
      <c r="N203" s="7">
        <f t="shared" si="38"/>
        <v>0</v>
      </c>
      <c r="O203" s="7">
        <f t="shared" si="38"/>
        <v>0</v>
      </c>
      <c r="P203" s="7">
        <f t="shared" si="38"/>
        <v>0</v>
      </c>
      <c r="Q203" s="28">
        <f t="shared" si="38"/>
        <v>0</v>
      </c>
      <c r="R203" s="331"/>
    </row>
    <row r="204" spans="1:18" ht="13.5" thickBot="1">
      <c r="A204" s="334"/>
      <c r="B204" s="338"/>
      <c r="C204" s="341"/>
      <c r="D204" s="338"/>
      <c r="E204" s="347"/>
      <c r="F204" s="328"/>
      <c r="G204" s="38" t="s">
        <v>56</v>
      </c>
      <c r="H204" s="48">
        <f>H196+H198+H200+H202</f>
        <v>0</v>
      </c>
      <c r="I204" s="33">
        <f aca="true" t="shared" si="39" ref="I204:Q204">I196+I198+I200+I202</f>
        <v>0</v>
      </c>
      <c r="J204" s="27">
        <f t="shared" si="39"/>
        <v>0</v>
      </c>
      <c r="K204" s="27">
        <f t="shared" si="39"/>
        <v>0</v>
      </c>
      <c r="L204" s="27">
        <f t="shared" si="39"/>
        <v>0</v>
      </c>
      <c r="M204" s="27">
        <f t="shared" si="39"/>
        <v>0</v>
      </c>
      <c r="N204" s="27">
        <f t="shared" si="39"/>
        <v>0</v>
      </c>
      <c r="O204" s="27">
        <f t="shared" si="39"/>
        <v>0</v>
      </c>
      <c r="P204" s="27">
        <f t="shared" si="39"/>
        <v>0</v>
      </c>
      <c r="Q204" s="30">
        <f t="shared" si="39"/>
        <v>0</v>
      </c>
      <c r="R204" s="346"/>
    </row>
  </sheetData>
  <sheetProtection password="CA53" sheet="1" objects="1" scenarios="1"/>
  <mergeCells count="210">
    <mergeCell ref="F36:F37"/>
    <mergeCell ref="F39:F40"/>
    <mergeCell ref="F16:F17"/>
    <mergeCell ref="F19:F20"/>
    <mergeCell ref="F22:F24"/>
    <mergeCell ref="F26:F27"/>
    <mergeCell ref="E195:E199"/>
    <mergeCell ref="R195:R204"/>
    <mergeCell ref="E200:E204"/>
    <mergeCell ref="F196:F197"/>
    <mergeCell ref="F199:F200"/>
    <mergeCell ref="F202:F204"/>
    <mergeCell ref="A195:A204"/>
    <mergeCell ref="B195:B204"/>
    <mergeCell ref="C195:C204"/>
    <mergeCell ref="D195:D204"/>
    <mergeCell ref="E185:E189"/>
    <mergeCell ref="R185:R194"/>
    <mergeCell ref="E190:E194"/>
    <mergeCell ref="F186:F187"/>
    <mergeCell ref="F189:F190"/>
    <mergeCell ref="F192:F194"/>
    <mergeCell ref="A185:A194"/>
    <mergeCell ref="B185:B194"/>
    <mergeCell ref="C185:C194"/>
    <mergeCell ref="D185:D194"/>
    <mergeCell ref="E175:E179"/>
    <mergeCell ref="R175:R184"/>
    <mergeCell ref="E180:E184"/>
    <mergeCell ref="F176:F177"/>
    <mergeCell ref="F179:F180"/>
    <mergeCell ref="F182:F184"/>
    <mergeCell ref="A175:A184"/>
    <mergeCell ref="B175:B184"/>
    <mergeCell ref="C175:C184"/>
    <mergeCell ref="D175:D184"/>
    <mergeCell ref="E165:E169"/>
    <mergeCell ref="R165:R174"/>
    <mergeCell ref="E170:E174"/>
    <mergeCell ref="F166:F167"/>
    <mergeCell ref="F169:F170"/>
    <mergeCell ref="F172:F174"/>
    <mergeCell ref="A165:A174"/>
    <mergeCell ref="B165:B174"/>
    <mergeCell ref="C165:C174"/>
    <mergeCell ref="D165:D174"/>
    <mergeCell ref="E155:E159"/>
    <mergeCell ref="R155:R164"/>
    <mergeCell ref="E160:E164"/>
    <mergeCell ref="F156:F157"/>
    <mergeCell ref="F159:F160"/>
    <mergeCell ref="F162:F164"/>
    <mergeCell ref="A155:A164"/>
    <mergeCell ref="B155:B164"/>
    <mergeCell ref="C155:C164"/>
    <mergeCell ref="D155:D164"/>
    <mergeCell ref="E145:E149"/>
    <mergeCell ref="R145:R154"/>
    <mergeCell ref="E150:E154"/>
    <mergeCell ref="F146:F147"/>
    <mergeCell ref="F149:F150"/>
    <mergeCell ref="F152:F154"/>
    <mergeCell ref="A145:A154"/>
    <mergeCell ref="B145:B154"/>
    <mergeCell ref="C145:C154"/>
    <mergeCell ref="D145:D154"/>
    <mergeCell ref="E135:E139"/>
    <mergeCell ref="R135:R144"/>
    <mergeCell ref="E140:E144"/>
    <mergeCell ref="F136:F137"/>
    <mergeCell ref="F139:F140"/>
    <mergeCell ref="F142:F144"/>
    <mergeCell ref="A135:A144"/>
    <mergeCell ref="B135:B144"/>
    <mergeCell ref="C135:C144"/>
    <mergeCell ref="D135:D144"/>
    <mergeCell ref="E125:E129"/>
    <mergeCell ref="R125:R134"/>
    <mergeCell ref="E130:E134"/>
    <mergeCell ref="F126:F127"/>
    <mergeCell ref="F129:F130"/>
    <mergeCell ref="F132:F134"/>
    <mergeCell ref="A125:A134"/>
    <mergeCell ref="B125:B134"/>
    <mergeCell ref="C125:C134"/>
    <mergeCell ref="D125:D134"/>
    <mergeCell ref="E115:E119"/>
    <mergeCell ref="R115:R124"/>
    <mergeCell ref="E120:E124"/>
    <mergeCell ref="F116:F117"/>
    <mergeCell ref="F119:F120"/>
    <mergeCell ref="F122:F124"/>
    <mergeCell ref="A115:A124"/>
    <mergeCell ref="B115:B124"/>
    <mergeCell ref="C115:C124"/>
    <mergeCell ref="D115:D124"/>
    <mergeCell ref="E105:E109"/>
    <mergeCell ref="R105:R114"/>
    <mergeCell ref="E110:E114"/>
    <mergeCell ref="A105:A114"/>
    <mergeCell ref="B105:B114"/>
    <mergeCell ref="C105:C114"/>
    <mergeCell ref="D105:D114"/>
    <mergeCell ref="F106:F107"/>
    <mergeCell ref="F109:F110"/>
    <mergeCell ref="F112:F114"/>
    <mergeCell ref="C5:C14"/>
    <mergeCell ref="H3:H4"/>
    <mergeCell ref="F6:F7"/>
    <mergeCell ref="C15:C24"/>
    <mergeCell ref="D15:D24"/>
    <mergeCell ref="E5:E9"/>
    <mergeCell ref="E10:E14"/>
    <mergeCell ref="E15:E19"/>
    <mergeCell ref="I3:Q3"/>
    <mergeCell ref="D5:D14"/>
    <mergeCell ref="F3:F4"/>
    <mergeCell ref="F89:F90"/>
    <mergeCell ref="F29:F30"/>
    <mergeCell ref="E25:E29"/>
    <mergeCell ref="E45:E49"/>
    <mergeCell ref="E55:E59"/>
    <mergeCell ref="E30:E34"/>
    <mergeCell ref="F32:F34"/>
    <mergeCell ref="D3:D4"/>
    <mergeCell ref="E3:E4"/>
    <mergeCell ref="F9:F10"/>
    <mergeCell ref="F12:F14"/>
    <mergeCell ref="R15:R24"/>
    <mergeCell ref="E20:E24"/>
    <mergeCell ref="A5:A14"/>
    <mergeCell ref="B3:B4"/>
    <mergeCell ref="C3:C4"/>
    <mergeCell ref="A3:A4"/>
    <mergeCell ref="B5:B14"/>
    <mergeCell ref="R3:R4"/>
    <mergeCell ref="R5:R14"/>
    <mergeCell ref="G3:G4"/>
    <mergeCell ref="B25:B34"/>
    <mergeCell ref="C25:C34"/>
    <mergeCell ref="D25:D34"/>
    <mergeCell ref="A15:A24"/>
    <mergeCell ref="B15:B24"/>
    <mergeCell ref="R25:R34"/>
    <mergeCell ref="A35:A44"/>
    <mergeCell ref="B35:B44"/>
    <mergeCell ref="C35:C44"/>
    <mergeCell ref="D35:D44"/>
    <mergeCell ref="E35:E39"/>
    <mergeCell ref="R35:R44"/>
    <mergeCell ref="E40:E44"/>
    <mergeCell ref="F42:F44"/>
    <mergeCell ref="A25:A34"/>
    <mergeCell ref="A45:A54"/>
    <mergeCell ref="B45:B54"/>
    <mergeCell ref="C45:C54"/>
    <mergeCell ref="D45:D54"/>
    <mergeCell ref="R45:R54"/>
    <mergeCell ref="E50:E54"/>
    <mergeCell ref="F46:F47"/>
    <mergeCell ref="F49:F50"/>
    <mergeCell ref="F52:F54"/>
    <mergeCell ref="A55:A64"/>
    <mergeCell ref="B55:B64"/>
    <mergeCell ref="C55:C64"/>
    <mergeCell ref="D55:D64"/>
    <mergeCell ref="R55:R64"/>
    <mergeCell ref="E60:E64"/>
    <mergeCell ref="F56:F57"/>
    <mergeCell ref="F59:F60"/>
    <mergeCell ref="F62:F64"/>
    <mergeCell ref="A65:A74"/>
    <mergeCell ref="B65:B74"/>
    <mergeCell ref="C65:C74"/>
    <mergeCell ref="D65:D74"/>
    <mergeCell ref="E65:E69"/>
    <mergeCell ref="R65:R74"/>
    <mergeCell ref="E70:E74"/>
    <mergeCell ref="F66:F67"/>
    <mergeCell ref="F69:F70"/>
    <mergeCell ref="F72:F74"/>
    <mergeCell ref="A75:A84"/>
    <mergeCell ref="B75:B84"/>
    <mergeCell ref="C75:C84"/>
    <mergeCell ref="D75:D84"/>
    <mergeCell ref="E90:E94"/>
    <mergeCell ref="A85:A94"/>
    <mergeCell ref="B85:B94"/>
    <mergeCell ref="C85:C94"/>
    <mergeCell ref="D85:D94"/>
    <mergeCell ref="R75:R84"/>
    <mergeCell ref="E80:E84"/>
    <mergeCell ref="F76:F77"/>
    <mergeCell ref="F79:F80"/>
    <mergeCell ref="F82:F84"/>
    <mergeCell ref="E75:E79"/>
    <mergeCell ref="F86:F87"/>
    <mergeCell ref="R85:R94"/>
    <mergeCell ref="A95:A104"/>
    <mergeCell ref="B95:B104"/>
    <mergeCell ref="C95:C104"/>
    <mergeCell ref="D95:D104"/>
    <mergeCell ref="E95:E99"/>
    <mergeCell ref="E85:E89"/>
    <mergeCell ref="R95:R104"/>
    <mergeCell ref="E100:E104"/>
    <mergeCell ref="F92:F94"/>
    <mergeCell ref="F96:F97"/>
    <mergeCell ref="F99:F100"/>
    <mergeCell ref="F102:F104"/>
  </mergeCells>
  <printOptions/>
  <pageMargins left="0.3937007874015748" right="0.3937007874015748" top="0.3937007874015748" bottom="0.3937007874015748" header="0" footer="0.5118110236220472"/>
  <pageSetup horizontalDpi="600" verticalDpi="600" orientation="landscape" paperSize="9" scale="70" r:id="rId1"/>
  <headerFooter alignWithMargins="0">
    <oddHeader>&amp;C&amp;A</oddHeader>
    <oddFooter>&amp;CStrona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pane xSplit="6" ySplit="4" topLeftCell="I41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61" sqref="B61:B68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3" width="11.421875" style="0" customWidth="1"/>
    <col min="4" max="4" width="20.8515625" style="0" customWidth="1"/>
    <col min="7" max="7" width="16.00390625" style="0" customWidth="1"/>
    <col min="8" max="8" width="10.57421875" style="0" customWidth="1"/>
    <col min="18" max="18" width="10.421875" style="0" customWidth="1"/>
  </cols>
  <sheetData>
    <row r="1" ht="12.75">
      <c r="A1" s="22" t="s">
        <v>145</v>
      </c>
    </row>
    <row r="2" spans="2:3" ht="13.5" thickBot="1">
      <c r="B2" s="4" t="s">
        <v>146</v>
      </c>
      <c r="C2" s="4"/>
    </row>
    <row r="3" spans="1:18" ht="21.75" customHeight="1" thickBot="1">
      <c r="A3" s="355" t="s">
        <v>147</v>
      </c>
      <c r="B3" s="319" t="s">
        <v>44</v>
      </c>
      <c r="C3" s="319" t="s">
        <v>39</v>
      </c>
      <c r="D3" s="319" t="s">
        <v>35</v>
      </c>
      <c r="E3" s="319" t="s">
        <v>36</v>
      </c>
      <c r="F3" s="319" t="s">
        <v>37</v>
      </c>
      <c r="G3" s="319" t="s">
        <v>45</v>
      </c>
      <c r="H3" s="359" t="s">
        <v>124</v>
      </c>
      <c r="I3" s="361" t="s">
        <v>38</v>
      </c>
      <c r="J3" s="362"/>
      <c r="K3" s="362"/>
      <c r="L3" s="362"/>
      <c r="M3" s="362"/>
      <c r="N3" s="362"/>
      <c r="O3" s="362"/>
      <c r="P3" s="362"/>
      <c r="Q3" s="363"/>
      <c r="R3" s="319" t="s">
        <v>57</v>
      </c>
    </row>
    <row r="4" spans="1:18" ht="21.75" customHeight="1" thickBot="1">
      <c r="A4" s="321"/>
      <c r="B4" s="320"/>
      <c r="C4" s="321"/>
      <c r="D4" s="321"/>
      <c r="E4" s="321"/>
      <c r="F4" s="321"/>
      <c r="G4" s="320"/>
      <c r="H4" s="360"/>
      <c r="I4" s="16">
        <v>2011</v>
      </c>
      <c r="J4" s="40">
        <v>2012</v>
      </c>
      <c r="K4" s="46">
        <v>2013</v>
      </c>
      <c r="L4" s="40">
        <v>2014</v>
      </c>
      <c r="M4" s="40">
        <v>2015</v>
      </c>
      <c r="N4" s="40">
        <v>2016</v>
      </c>
      <c r="O4" s="40">
        <v>2017</v>
      </c>
      <c r="P4" s="40">
        <v>2018</v>
      </c>
      <c r="Q4" s="42">
        <v>2019</v>
      </c>
      <c r="R4" s="319"/>
    </row>
    <row r="5" spans="1:18" ht="12.75">
      <c r="A5" s="364">
        <v>1</v>
      </c>
      <c r="B5" s="366"/>
      <c r="C5" s="368"/>
      <c r="D5" s="366"/>
      <c r="E5" s="370"/>
      <c r="F5" s="138" t="s">
        <v>168</v>
      </c>
      <c r="G5" s="116" t="s">
        <v>148</v>
      </c>
      <c r="H5" s="59"/>
      <c r="I5" s="72"/>
      <c r="J5" s="73"/>
      <c r="K5" s="73"/>
      <c r="L5" s="73"/>
      <c r="M5" s="73"/>
      <c r="N5" s="73"/>
      <c r="O5" s="73"/>
      <c r="P5" s="73"/>
      <c r="Q5" s="74"/>
      <c r="R5" s="373"/>
    </row>
    <row r="6" spans="1:18" ht="12.75">
      <c r="A6" s="365"/>
      <c r="B6" s="367"/>
      <c r="C6" s="369"/>
      <c r="D6" s="367"/>
      <c r="E6" s="371"/>
      <c r="F6" s="326">
        <f>SUM(H11:Q11)</f>
        <v>0</v>
      </c>
      <c r="G6" s="117" t="s">
        <v>149</v>
      </c>
      <c r="H6" s="62"/>
      <c r="I6" s="75"/>
      <c r="J6" s="76"/>
      <c r="K6" s="76"/>
      <c r="L6" s="76"/>
      <c r="M6" s="76"/>
      <c r="N6" s="76"/>
      <c r="O6" s="76"/>
      <c r="P6" s="76"/>
      <c r="Q6" s="77"/>
      <c r="R6" s="373"/>
    </row>
    <row r="7" spans="1:18" ht="12.75">
      <c r="A7" s="365"/>
      <c r="B7" s="367"/>
      <c r="C7" s="369"/>
      <c r="D7" s="367"/>
      <c r="E7" s="371"/>
      <c r="F7" s="329"/>
      <c r="G7" s="117" t="s">
        <v>47</v>
      </c>
      <c r="H7" s="62"/>
      <c r="I7" s="75"/>
      <c r="J7" s="76"/>
      <c r="K7" s="76"/>
      <c r="L7" s="76"/>
      <c r="M7" s="76"/>
      <c r="N7" s="76"/>
      <c r="O7" s="76"/>
      <c r="P7" s="76"/>
      <c r="Q7" s="77"/>
      <c r="R7" s="373"/>
    </row>
    <row r="8" spans="1:18" ht="12.75">
      <c r="A8" s="365"/>
      <c r="B8" s="367"/>
      <c r="C8" s="369"/>
      <c r="D8" s="367"/>
      <c r="E8" s="344"/>
      <c r="F8" s="139" t="s">
        <v>169</v>
      </c>
      <c r="G8" s="117" t="s">
        <v>48</v>
      </c>
      <c r="H8" s="62"/>
      <c r="I8" s="75"/>
      <c r="J8" s="76"/>
      <c r="K8" s="76"/>
      <c r="L8" s="76"/>
      <c r="M8" s="76"/>
      <c r="N8" s="76"/>
      <c r="O8" s="76"/>
      <c r="P8" s="76"/>
      <c r="Q8" s="77"/>
      <c r="R8" s="373"/>
    </row>
    <row r="9" spans="1:18" ht="12.75">
      <c r="A9" s="365"/>
      <c r="B9" s="367"/>
      <c r="C9" s="369"/>
      <c r="D9" s="367"/>
      <c r="E9" s="348"/>
      <c r="F9" s="326">
        <f>SUM(H12:Q12)</f>
        <v>0</v>
      </c>
      <c r="G9" s="117" t="s">
        <v>53</v>
      </c>
      <c r="H9" s="62"/>
      <c r="I9" s="75"/>
      <c r="J9" s="76"/>
      <c r="K9" s="76"/>
      <c r="L9" s="76"/>
      <c r="M9" s="76"/>
      <c r="N9" s="76"/>
      <c r="O9" s="76"/>
      <c r="P9" s="76"/>
      <c r="Q9" s="77"/>
      <c r="R9" s="373"/>
    </row>
    <row r="10" spans="1:18" ht="12.75">
      <c r="A10" s="365"/>
      <c r="B10" s="367"/>
      <c r="C10" s="369"/>
      <c r="D10" s="367"/>
      <c r="E10" s="371"/>
      <c r="F10" s="329"/>
      <c r="G10" s="117" t="s">
        <v>54</v>
      </c>
      <c r="H10" s="62"/>
      <c r="I10" s="75"/>
      <c r="J10" s="76"/>
      <c r="K10" s="76"/>
      <c r="L10" s="76"/>
      <c r="M10" s="76"/>
      <c r="N10" s="76"/>
      <c r="O10" s="76"/>
      <c r="P10" s="73"/>
      <c r="Q10" s="77"/>
      <c r="R10" s="373"/>
    </row>
    <row r="11" spans="1:18" ht="12.75">
      <c r="A11" s="365"/>
      <c r="B11" s="367"/>
      <c r="C11" s="369"/>
      <c r="D11" s="367"/>
      <c r="E11" s="371"/>
      <c r="F11" s="139" t="s">
        <v>170</v>
      </c>
      <c r="G11" s="117" t="s">
        <v>55</v>
      </c>
      <c r="H11" s="121">
        <f>H5+H7+H9</f>
        <v>0</v>
      </c>
      <c r="I11" s="31">
        <f>I5+I7+I9</f>
        <v>0</v>
      </c>
      <c r="J11" s="7">
        <f aca="true" t="shared" si="0" ref="J11:Q12">J5+J7+J9</f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28">
        <f t="shared" si="0"/>
        <v>0</v>
      </c>
      <c r="R11" s="373"/>
    </row>
    <row r="12" spans="1:18" ht="13.5" thickBot="1">
      <c r="A12" s="365"/>
      <c r="B12" s="367"/>
      <c r="C12" s="369"/>
      <c r="D12" s="367"/>
      <c r="E12" s="371"/>
      <c r="F12" s="140">
        <f>F6+F9</f>
        <v>0</v>
      </c>
      <c r="G12" s="118" t="s">
        <v>56</v>
      </c>
      <c r="H12" s="49">
        <f>H6+H8+H10</f>
        <v>0</v>
      </c>
      <c r="I12" s="56">
        <f>I6+I8+I10</f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  <c r="N12" s="27">
        <f t="shared" si="0"/>
        <v>0</v>
      </c>
      <c r="O12" s="27">
        <f t="shared" si="0"/>
        <v>0</v>
      </c>
      <c r="P12" s="27">
        <f t="shared" si="0"/>
        <v>0</v>
      </c>
      <c r="Q12" s="57">
        <f t="shared" si="0"/>
        <v>0</v>
      </c>
      <c r="R12" s="373"/>
    </row>
    <row r="13" spans="1:18" ht="12.75">
      <c r="A13" s="364">
        <v>2</v>
      </c>
      <c r="B13" s="366"/>
      <c r="C13" s="368"/>
      <c r="D13" s="366"/>
      <c r="E13" s="370"/>
      <c r="F13" s="138" t="s">
        <v>168</v>
      </c>
      <c r="G13" s="119" t="s">
        <v>49</v>
      </c>
      <c r="H13" s="59"/>
      <c r="I13" s="72"/>
      <c r="J13" s="73"/>
      <c r="K13" s="73"/>
      <c r="L13" s="73"/>
      <c r="M13" s="73"/>
      <c r="N13" s="73"/>
      <c r="O13" s="73"/>
      <c r="P13" s="73"/>
      <c r="Q13" s="74"/>
      <c r="R13" s="372"/>
    </row>
    <row r="14" spans="1:18" ht="12.75">
      <c r="A14" s="365"/>
      <c r="B14" s="367"/>
      <c r="C14" s="369"/>
      <c r="D14" s="367"/>
      <c r="E14" s="371"/>
      <c r="F14" s="326">
        <f>SUM(H19:Q19)</f>
        <v>0</v>
      </c>
      <c r="G14" s="117" t="s">
        <v>50</v>
      </c>
      <c r="H14" s="62"/>
      <c r="I14" s="75"/>
      <c r="J14" s="76"/>
      <c r="K14" s="76"/>
      <c r="L14" s="76"/>
      <c r="M14" s="76"/>
      <c r="N14" s="76"/>
      <c r="O14" s="76"/>
      <c r="P14" s="76"/>
      <c r="Q14" s="77"/>
      <c r="R14" s="373"/>
    </row>
    <row r="15" spans="1:18" ht="12.75">
      <c r="A15" s="365"/>
      <c r="B15" s="367"/>
      <c r="C15" s="369"/>
      <c r="D15" s="367"/>
      <c r="E15" s="371"/>
      <c r="F15" s="329"/>
      <c r="G15" s="117" t="s">
        <v>47</v>
      </c>
      <c r="H15" s="62"/>
      <c r="I15" s="75"/>
      <c r="J15" s="76"/>
      <c r="K15" s="76"/>
      <c r="L15" s="76"/>
      <c r="M15" s="76"/>
      <c r="N15" s="76"/>
      <c r="O15" s="76"/>
      <c r="P15" s="76"/>
      <c r="Q15" s="77"/>
      <c r="R15" s="373"/>
    </row>
    <row r="16" spans="1:18" ht="12.75">
      <c r="A16" s="365"/>
      <c r="B16" s="367"/>
      <c r="C16" s="369"/>
      <c r="D16" s="367"/>
      <c r="E16" s="344"/>
      <c r="F16" s="139" t="s">
        <v>169</v>
      </c>
      <c r="G16" s="117" t="s">
        <v>48</v>
      </c>
      <c r="H16" s="62"/>
      <c r="I16" s="75"/>
      <c r="J16" s="76"/>
      <c r="K16" s="76"/>
      <c r="L16" s="76"/>
      <c r="M16" s="76"/>
      <c r="N16" s="76"/>
      <c r="O16" s="76"/>
      <c r="P16" s="76"/>
      <c r="Q16" s="77"/>
      <c r="R16" s="373"/>
    </row>
    <row r="17" spans="1:18" ht="12.75">
      <c r="A17" s="365"/>
      <c r="B17" s="367"/>
      <c r="C17" s="369"/>
      <c r="D17" s="367"/>
      <c r="E17" s="348"/>
      <c r="F17" s="326">
        <f>SUM(H20:Q20)</f>
        <v>0</v>
      </c>
      <c r="G17" s="117" t="s">
        <v>53</v>
      </c>
      <c r="H17" s="62"/>
      <c r="I17" s="75"/>
      <c r="J17" s="76"/>
      <c r="K17" s="76"/>
      <c r="L17" s="76"/>
      <c r="M17" s="76"/>
      <c r="N17" s="76"/>
      <c r="O17" s="76"/>
      <c r="P17" s="76"/>
      <c r="Q17" s="77"/>
      <c r="R17" s="373"/>
    </row>
    <row r="18" spans="1:18" ht="12.75">
      <c r="A18" s="365"/>
      <c r="B18" s="367"/>
      <c r="C18" s="369"/>
      <c r="D18" s="367"/>
      <c r="E18" s="371"/>
      <c r="F18" s="329"/>
      <c r="G18" s="117" t="s">
        <v>54</v>
      </c>
      <c r="H18" s="62"/>
      <c r="I18" s="75"/>
      <c r="J18" s="76"/>
      <c r="K18" s="76"/>
      <c r="L18" s="76"/>
      <c r="M18" s="76"/>
      <c r="N18" s="76"/>
      <c r="O18" s="76"/>
      <c r="P18" s="76"/>
      <c r="Q18" s="77"/>
      <c r="R18" s="373"/>
    </row>
    <row r="19" spans="1:18" ht="12.75">
      <c r="A19" s="365"/>
      <c r="B19" s="367"/>
      <c r="C19" s="369"/>
      <c r="D19" s="367"/>
      <c r="E19" s="371"/>
      <c r="F19" s="139" t="s">
        <v>170</v>
      </c>
      <c r="G19" s="117" t="s">
        <v>55</v>
      </c>
      <c r="H19" s="121">
        <f aca="true" t="shared" si="1" ref="H19:Q19">H13+H15+H17</f>
        <v>0</v>
      </c>
      <c r="I19" s="31">
        <f t="shared" si="1"/>
        <v>0</v>
      </c>
      <c r="J19" s="7">
        <f t="shared" si="1"/>
        <v>0</v>
      </c>
      <c r="K19" s="7">
        <f t="shared" si="1"/>
        <v>0</v>
      </c>
      <c r="L19" s="7">
        <f t="shared" si="1"/>
        <v>0</v>
      </c>
      <c r="M19" s="7">
        <f t="shared" si="1"/>
        <v>0</v>
      </c>
      <c r="N19" s="7">
        <f t="shared" si="1"/>
        <v>0</v>
      </c>
      <c r="O19" s="7">
        <f t="shared" si="1"/>
        <v>0</v>
      </c>
      <c r="P19" s="7">
        <f t="shared" si="1"/>
        <v>0</v>
      </c>
      <c r="Q19" s="28">
        <f t="shared" si="1"/>
        <v>0</v>
      </c>
      <c r="R19" s="373"/>
    </row>
    <row r="20" spans="1:18" ht="13.5" thickBot="1">
      <c r="A20" s="376"/>
      <c r="B20" s="377"/>
      <c r="C20" s="378"/>
      <c r="D20" s="377"/>
      <c r="E20" s="375"/>
      <c r="F20" s="140">
        <f>F14+F17</f>
        <v>0</v>
      </c>
      <c r="G20" s="120" t="s">
        <v>56</v>
      </c>
      <c r="H20" s="49">
        <f aca="true" t="shared" si="2" ref="H20:Q20">H14+H16+H18</f>
        <v>0</v>
      </c>
      <c r="I20" s="32">
        <f t="shared" si="2"/>
        <v>0</v>
      </c>
      <c r="J20" s="27">
        <f t="shared" si="2"/>
        <v>0</v>
      </c>
      <c r="K20" s="27">
        <f t="shared" si="2"/>
        <v>0</v>
      </c>
      <c r="L20" s="27">
        <f t="shared" si="2"/>
        <v>0</v>
      </c>
      <c r="M20" s="27">
        <f t="shared" si="2"/>
        <v>0</v>
      </c>
      <c r="N20" s="27">
        <f t="shared" si="2"/>
        <v>0</v>
      </c>
      <c r="O20" s="27">
        <f t="shared" si="2"/>
        <v>0</v>
      </c>
      <c r="P20" s="27">
        <f t="shared" si="2"/>
        <v>0</v>
      </c>
      <c r="Q20" s="57">
        <f t="shared" si="2"/>
        <v>0</v>
      </c>
      <c r="R20" s="374"/>
    </row>
    <row r="21" spans="1:18" ht="12.75">
      <c r="A21" s="365">
        <v>3</v>
      </c>
      <c r="B21" s="367"/>
      <c r="C21" s="369"/>
      <c r="D21" s="367"/>
      <c r="E21" s="371"/>
      <c r="F21" s="138" t="s">
        <v>168</v>
      </c>
      <c r="G21" s="116" t="s">
        <v>49</v>
      </c>
      <c r="H21" s="59"/>
      <c r="I21" s="72"/>
      <c r="J21" s="73"/>
      <c r="K21" s="73"/>
      <c r="L21" s="73"/>
      <c r="M21" s="73"/>
      <c r="N21" s="73"/>
      <c r="O21" s="73"/>
      <c r="P21" s="73"/>
      <c r="Q21" s="74"/>
      <c r="R21" s="373"/>
    </row>
    <row r="22" spans="1:18" ht="12.75">
      <c r="A22" s="365"/>
      <c r="B22" s="367"/>
      <c r="C22" s="369"/>
      <c r="D22" s="367"/>
      <c r="E22" s="371"/>
      <c r="F22" s="326">
        <f>SUM(H27:Q27)</f>
        <v>0</v>
      </c>
      <c r="G22" s="117" t="s">
        <v>50</v>
      </c>
      <c r="H22" s="62"/>
      <c r="I22" s="75"/>
      <c r="J22" s="76"/>
      <c r="K22" s="76"/>
      <c r="L22" s="76"/>
      <c r="M22" s="76"/>
      <c r="N22" s="76"/>
      <c r="O22" s="76"/>
      <c r="P22" s="76"/>
      <c r="Q22" s="77"/>
      <c r="R22" s="373"/>
    </row>
    <row r="23" spans="1:18" ht="12.75">
      <c r="A23" s="365"/>
      <c r="B23" s="367"/>
      <c r="C23" s="369"/>
      <c r="D23" s="367"/>
      <c r="E23" s="371"/>
      <c r="F23" s="329"/>
      <c r="G23" s="117" t="s">
        <v>47</v>
      </c>
      <c r="H23" s="62"/>
      <c r="I23" s="75"/>
      <c r="J23" s="76"/>
      <c r="K23" s="76"/>
      <c r="L23" s="76"/>
      <c r="M23" s="76"/>
      <c r="N23" s="76"/>
      <c r="O23" s="76"/>
      <c r="P23" s="76"/>
      <c r="Q23" s="77"/>
      <c r="R23" s="373"/>
    </row>
    <row r="24" spans="1:18" ht="12.75">
      <c r="A24" s="365"/>
      <c r="B24" s="367"/>
      <c r="C24" s="369"/>
      <c r="D24" s="367"/>
      <c r="E24" s="344"/>
      <c r="F24" s="139" t="s">
        <v>169</v>
      </c>
      <c r="G24" s="117" t="s">
        <v>48</v>
      </c>
      <c r="H24" s="62"/>
      <c r="I24" s="75"/>
      <c r="J24" s="76"/>
      <c r="K24" s="76"/>
      <c r="L24" s="76"/>
      <c r="M24" s="76"/>
      <c r="N24" s="76"/>
      <c r="O24" s="76"/>
      <c r="P24" s="76"/>
      <c r="Q24" s="77"/>
      <c r="R24" s="373"/>
    </row>
    <row r="25" spans="1:18" ht="12.75">
      <c r="A25" s="365"/>
      <c r="B25" s="367"/>
      <c r="C25" s="369"/>
      <c r="D25" s="367"/>
      <c r="E25" s="348"/>
      <c r="F25" s="326">
        <f>SUM(H28:Q28)</f>
        <v>0</v>
      </c>
      <c r="G25" s="117" t="s">
        <v>53</v>
      </c>
      <c r="H25" s="62"/>
      <c r="I25" s="75"/>
      <c r="J25" s="76"/>
      <c r="K25" s="76"/>
      <c r="L25" s="76"/>
      <c r="M25" s="76"/>
      <c r="N25" s="76"/>
      <c r="O25" s="76"/>
      <c r="P25" s="76"/>
      <c r="Q25" s="77"/>
      <c r="R25" s="373"/>
    </row>
    <row r="26" spans="1:18" ht="12.75">
      <c r="A26" s="365"/>
      <c r="B26" s="367"/>
      <c r="C26" s="369"/>
      <c r="D26" s="367"/>
      <c r="E26" s="371"/>
      <c r="F26" s="329"/>
      <c r="G26" s="117" t="s">
        <v>54</v>
      </c>
      <c r="H26" s="62"/>
      <c r="I26" s="75"/>
      <c r="J26" s="76"/>
      <c r="K26" s="76"/>
      <c r="L26" s="76"/>
      <c r="M26" s="76"/>
      <c r="N26" s="76"/>
      <c r="O26" s="76"/>
      <c r="P26" s="76"/>
      <c r="Q26" s="77"/>
      <c r="R26" s="373"/>
    </row>
    <row r="27" spans="1:18" ht="12.75">
      <c r="A27" s="365"/>
      <c r="B27" s="367"/>
      <c r="C27" s="369"/>
      <c r="D27" s="367"/>
      <c r="E27" s="371"/>
      <c r="F27" s="139" t="s">
        <v>170</v>
      </c>
      <c r="G27" s="117" t="s">
        <v>55</v>
      </c>
      <c r="H27" s="121">
        <f aca="true" t="shared" si="3" ref="H27:Q27">H21+H23+H25</f>
        <v>0</v>
      </c>
      <c r="I27" s="31">
        <f t="shared" si="3"/>
        <v>0</v>
      </c>
      <c r="J27" s="7">
        <f t="shared" si="3"/>
        <v>0</v>
      </c>
      <c r="K27" s="7">
        <f t="shared" si="3"/>
        <v>0</v>
      </c>
      <c r="L27" s="7">
        <f t="shared" si="3"/>
        <v>0</v>
      </c>
      <c r="M27" s="7">
        <f t="shared" si="3"/>
        <v>0</v>
      </c>
      <c r="N27" s="7">
        <f t="shared" si="3"/>
        <v>0</v>
      </c>
      <c r="O27" s="7">
        <f t="shared" si="3"/>
        <v>0</v>
      </c>
      <c r="P27" s="7">
        <f t="shared" si="3"/>
        <v>0</v>
      </c>
      <c r="Q27" s="28">
        <f t="shared" si="3"/>
        <v>0</v>
      </c>
      <c r="R27" s="373"/>
    </row>
    <row r="28" spans="1:18" ht="13.5" thickBot="1">
      <c r="A28" s="365"/>
      <c r="B28" s="367"/>
      <c r="C28" s="369"/>
      <c r="D28" s="367"/>
      <c r="E28" s="371"/>
      <c r="F28" s="140">
        <f>F22+F25</f>
        <v>0</v>
      </c>
      <c r="G28" s="118" t="s">
        <v>56</v>
      </c>
      <c r="H28" s="49">
        <f aca="true" t="shared" si="4" ref="H28:Q28">H22+H24+H26</f>
        <v>0</v>
      </c>
      <c r="I28" s="32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7">
        <f t="shared" si="4"/>
        <v>0</v>
      </c>
      <c r="P28" s="27">
        <f t="shared" si="4"/>
        <v>0</v>
      </c>
      <c r="Q28" s="57">
        <f t="shared" si="4"/>
        <v>0</v>
      </c>
      <c r="R28" s="373"/>
    </row>
    <row r="29" spans="1:18" ht="12.75">
      <c r="A29" s="364">
        <v>4</v>
      </c>
      <c r="B29" s="366"/>
      <c r="C29" s="368"/>
      <c r="D29" s="366"/>
      <c r="E29" s="370"/>
      <c r="F29" s="138" t="s">
        <v>168</v>
      </c>
      <c r="G29" s="119" t="s">
        <v>49</v>
      </c>
      <c r="H29" s="59"/>
      <c r="I29" s="72"/>
      <c r="J29" s="73"/>
      <c r="K29" s="73"/>
      <c r="L29" s="73"/>
      <c r="M29" s="73"/>
      <c r="N29" s="73"/>
      <c r="O29" s="73"/>
      <c r="P29" s="73"/>
      <c r="Q29" s="74"/>
      <c r="R29" s="372"/>
    </row>
    <row r="30" spans="1:18" ht="12.75">
      <c r="A30" s="365"/>
      <c r="B30" s="367"/>
      <c r="C30" s="369"/>
      <c r="D30" s="367"/>
      <c r="E30" s="371"/>
      <c r="F30" s="326">
        <f>SUM(H35:Q35)</f>
        <v>0</v>
      </c>
      <c r="G30" s="117" t="s">
        <v>50</v>
      </c>
      <c r="H30" s="62"/>
      <c r="I30" s="75"/>
      <c r="J30" s="76"/>
      <c r="K30" s="76"/>
      <c r="L30" s="76"/>
      <c r="M30" s="76"/>
      <c r="N30" s="76"/>
      <c r="O30" s="76"/>
      <c r="P30" s="76"/>
      <c r="Q30" s="77"/>
      <c r="R30" s="373"/>
    </row>
    <row r="31" spans="1:18" ht="12.75">
      <c r="A31" s="365"/>
      <c r="B31" s="367"/>
      <c r="C31" s="369"/>
      <c r="D31" s="367"/>
      <c r="E31" s="371"/>
      <c r="F31" s="329"/>
      <c r="G31" s="117" t="s">
        <v>47</v>
      </c>
      <c r="H31" s="62"/>
      <c r="I31" s="75"/>
      <c r="J31" s="76"/>
      <c r="K31" s="76"/>
      <c r="L31" s="76"/>
      <c r="M31" s="76"/>
      <c r="N31" s="76"/>
      <c r="O31" s="76"/>
      <c r="P31" s="76"/>
      <c r="Q31" s="77"/>
      <c r="R31" s="373"/>
    </row>
    <row r="32" spans="1:18" ht="12.75">
      <c r="A32" s="365"/>
      <c r="B32" s="367"/>
      <c r="C32" s="369"/>
      <c r="D32" s="367"/>
      <c r="E32" s="344"/>
      <c r="F32" s="139" t="s">
        <v>169</v>
      </c>
      <c r="G32" s="117" t="s">
        <v>48</v>
      </c>
      <c r="H32" s="62"/>
      <c r="I32" s="75"/>
      <c r="J32" s="76"/>
      <c r="K32" s="76"/>
      <c r="L32" s="76"/>
      <c r="M32" s="76"/>
      <c r="N32" s="76"/>
      <c r="O32" s="76"/>
      <c r="P32" s="76"/>
      <c r="Q32" s="77"/>
      <c r="R32" s="373"/>
    </row>
    <row r="33" spans="1:18" ht="12.75">
      <c r="A33" s="365"/>
      <c r="B33" s="367"/>
      <c r="C33" s="369"/>
      <c r="D33" s="367"/>
      <c r="E33" s="348"/>
      <c r="F33" s="326">
        <f>SUM(H36:Q36)</f>
        <v>0</v>
      </c>
      <c r="G33" s="117" t="s">
        <v>53</v>
      </c>
      <c r="H33" s="62"/>
      <c r="I33" s="75"/>
      <c r="J33" s="76"/>
      <c r="K33" s="76"/>
      <c r="L33" s="76"/>
      <c r="M33" s="76"/>
      <c r="N33" s="76"/>
      <c r="O33" s="76"/>
      <c r="P33" s="76"/>
      <c r="Q33" s="77"/>
      <c r="R33" s="373"/>
    </row>
    <row r="34" spans="1:18" ht="12.75">
      <c r="A34" s="365"/>
      <c r="B34" s="367"/>
      <c r="C34" s="369"/>
      <c r="D34" s="367"/>
      <c r="E34" s="371"/>
      <c r="F34" s="329"/>
      <c r="G34" s="117" t="s">
        <v>54</v>
      </c>
      <c r="H34" s="62"/>
      <c r="I34" s="75"/>
      <c r="J34" s="76"/>
      <c r="K34" s="76"/>
      <c r="L34" s="76"/>
      <c r="M34" s="76"/>
      <c r="N34" s="76"/>
      <c r="O34" s="76"/>
      <c r="P34" s="76"/>
      <c r="Q34" s="77"/>
      <c r="R34" s="373"/>
    </row>
    <row r="35" spans="1:18" ht="12.75">
      <c r="A35" s="365"/>
      <c r="B35" s="367"/>
      <c r="C35" s="369"/>
      <c r="D35" s="367"/>
      <c r="E35" s="371"/>
      <c r="F35" s="139" t="s">
        <v>170</v>
      </c>
      <c r="G35" s="117" t="s">
        <v>55</v>
      </c>
      <c r="H35" s="121">
        <f aca="true" t="shared" si="5" ref="H35:Q35">H29+H31+H33</f>
        <v>0</v>
      </c>
      <c r="I35" s="31">
        <f t="shared" si="5"/>
        <v>0</v>
      </c>
      <c r="J35" s="7">
        <f t="shared" si="5"/>
        <v>0</v>
      </c>
      <c r="K35" s="7">
        <f t="shared" si="5"/>
        <v>0</v>
      </c>
      <c r="L35" s="7">
        <f t="shared" si="5"/>
        <v>0</v>
      </c>
      <c r="M35" s="7">
        <f t="shared" si="5"/>
        <v>0</v>
      </c>
      <c r="N35" s="7">
        <f t="shared" si="5"/>
        <v>0</v>
      </c>
      <c r="O35" s="7">
        <f t="shared" si="5"/>
        <v>0</v>
      </c>
      <c r="P35" s="7">
        <f t="shared" si="5"/>
        <v>0</v>
      </c>
      <c r="Q35" s="28">
        <f t="shared" si="5"/>
        <v>0</v>
      </c>
      <c r="R35" s="373"/>
    </row>
    <row r="36" spans="1:18" ht="13.5" thickBot="1">
      <c r="A36" s="376"/>
      <c r="B36" s="377"/>
      <c r="C36" s="378"/>
      <c r="D36" s="377"/>
      <c r="E36" s="375"/>
      <c r="F36" s="140">
        <f>F30+F33</f>
        <v>0</v>
      </c>
      <c r="G36" s="120" t="s">
        <v>56</v>
      </c>
      <c r="H36" s="49">
        <f aca="true" t="shared" si="6" ref="H36:Q36">H30+H32+H34</f>
        <v>0</v>
      </c>
      <c r="I36" s="32">
        <f t="shared" si="6"/>
        <v>0</v>
      </c>
      <c r="J36" s="27">
        <f t="shared" si="6"/>
        <v>0</v>
      </c>
      <c r="K36" s="27">
        <f t="shared" si="6"/>
        <v>0</v>
      </c>
      <c r="L36" s="27">
        <f t="shared" si="6"/>
        <v>0</v>
      </c>
      <c r="M36" s="27">
        <f t="shared" si="6"/>
        <v>0</v>
      </c>
      <c r="N36" s="27">
        <f t="shared" si="6"/>
        <v>0</v>
      </c>
      <c r="O36" s="27">
        <f t="shared" si="6"/>
        <v>0</v>
      </c>
      <c r="P36" s="27">
        <f t="shared" si="6"/>
        <v>0</v>
      </c>
      <c r="Q36" s="57">
        <f t="shared" si="6"/>
        <v>0</v>
      </c>
      <c r="R36" s="374"/>
    </row>
    <row r="37" spans="1:18" ht="12.75">
      <c r="A37" s="365">
        <v>5</v>
      </c>
      <c r="B37" s="367"/>
      <c r="C37" s="369"/>
      <c r="D37" s="367"/>
      <c r="E37" s="371"/>
      <c r="F37" s="138" t="s">
        <v>168</v>
      </c>
      <c r="G37" s="116" t="s">
        <v>49</v>
      </c>
      <c r="H37" s="59"/>
      <c r="I37" s="72"/>
      <c r="J37" s="73"/>
      <c r="K37" s="73"/>
      <c r="L37" s="73"/>
      <c r="M37" s="73"/>
      <c r="N37" s="73"/>
      <c r="O37" s="73"/>
      <c r="P37" s="73"/>
      <c r="Q37" s="74"/>
      <c r="R37" s="373">
        <v>0</v>
      </c>
    </row>
    <row r="38" spans="1:18" ht="12.75">
      <c r="A38" s="365"/>
      <c r="B38" s="367"/>
      <c r="C38" s="369"/>
      <c r="D38" s="367"/>
      <c r="E38" s="371"/>
      <c r="F38" s="326">
        <f>SUM(H43:Q43)</f>
        <v>0</v>
      </c>
      <c r="G38" s="117" t="s">
        <v>50</v>
      </c>
      <c r="H38" s="62"/>
      <c r="I38" s="75"/>
      <c r="J38" s="76"/>
      <c r="K38" s="76"/>
      <c r="L38" s="76"/>
      <c r="M38" s="76"/>
      <c r="N38" s="76"/>
      <c r="O38" s="76"/>
      <c r="P38" s="76"/>
      <c r="Q38" s="77"/>
      <c r="R38" s="373"/>
    </row>
    <row r="39" spans="1:18" ht="12.75">
      <c r="A39" s="365"/>
      <c r="B39" s="367"/>
      <c r="C39" s="369"/>
      <c r="D39" s="367"/>
      <c r="E39" s="371"/>
      <c r="F39" s="329"/>
      <c r="G39" s="117" t="s">
        <v>47</v>
      </c>
      <c r="H39" s="62"/>
      <c r="I39" s="75"/>
      <c r="J39" s="76"/>
      <c r="K39" s="76"/>
      <c r="L39" s="76"/>
      <c r="M39" s="76"/>
      <c r="N39" s="76"/>
      <c r="O39" s="76"/>
      <c r="P39" s="76"/>
      <c r="Q39" s="77"/>
      <c r="R39" s="373"/>
    </row>
    <row r="40" spans="1:18" ht="12.75">
      <c r="A40" s="365"/>
      <c r="B40" s="367"/>
      <c r="C40" s="369"/>
      <c r="D40" s="367"/>
      <c r="E40" s="344"/>
      <c r="F40" s="139" t="s">
        <v>169</v>
      </c>
      <c r="G40" s="117" t="s">
        <v>48</v>
      </c>
      <c r="H40" s="62"/>
      <c r="I40" s="75"/>
      <c r="J40" s="76"/>
      <c r="K40" s="76"/>
      <c r="L40" s="76"/>
      <c r="M40" s="76"/>
      <c r="N40" s="76"/>
      <c r="O40" s="76"/>
      <c r="P40" s="76"/>
      <c r="Q40" s="77"/>
      <c r="R40" s="373"/>
    </row>
    <row r="41" spans="1:18" ht="12.75">
      <c r="A41" s="365"/>
      <c r="B41" s="367"/>
      <c r="C41" s="369"/>
      <c r="D41" s="367"/>
      <c r="E41" s="348"/>
      <c r="F41" s="326">
        <f>SUM(H44:Q44)</f>
        <v>0</v>
      </c>
      <c r="G41" s="117" t="s">
        <v>53</v>
      </c>
      <c r="H41" s="62"/>
      <c r="I41" s="75"/>
      <c r="J41" s="76"/>
      <c r="K41" s="76"/>
      <c r="L41" s="76"/>
      <c r="M41" s="76"/>
      <c r="N41" s="76"/>
      <c r="O41" s="76"/>
      <c r="P41" s="76"/>
      <c r="Q41" s="77"/>
      <c r="R41" s="373"/>
    </row>
    <row r="42" spans="1:18" ht="12.75">
      <c r="A42" s="365"/>
      <c r="B42" s="367"/>
      <c r="C42" s="369"/>
      <c r="D42" s="367"/>
      <c r="E42" s="371"/>
      <c r="F42" s="329"/>
      <c r="G42" s="117" t="s">
        <v>54</v>
      </c>
      <c r="H42" s="62"/>
      <c r="I42" s="75"/>
      <c r="J42" s="76"/>
      <c r="K42" s="76"/>
      <c r="L42" s="76"/>
      <c r="M42" s="76"/>
      <c r="N42" s="76"/>
      <c r="O42" s="76"/>
      <c r="P42" s="76"/>
      <c r="Q42" s="77"/>
      <c r="R42" s="373"/>
    </row>
    <row r="43" spans="1:18" ht="12.75">
      <c r="A43" s="365"/>
      <c r="B43" s="367"/>
      <c r="C43" s="369"/>
      <c r="D43" s="367"/>
      <c r="E43" s="371"/>
      <c r="F43" s="139" t="s">
        <v>170</v>
      </c>
      <c r="G43" s="117" t="s">
        <v>55</v>
      </c>
      <c r="H43" s="121">
        <f aca="true" t="shared" si="7" ref="H43:Q43">H37+H39+H41</f>
        <v>0</v>
      </c>
      <c r="I43" s="31">
        <f t="shared" si="7"/>
        <v>0</v>
      </c>
      <c r="J43" s="7">
        <f t="shared" si="7"/>
        <v>0</v>
      </c>
      <c r="K43" s="7">
        <f t="shared" si="7"/>
        <v>0</v>
      </c>
      <c r="L43" s="7">
        <f t="shared" si="7"/>
        <v>0</v>
      </c>
      <c r="M43" s="7">
        <f t="shared" si="7"/>
        <v>0</v>
      </c>
      <c r="N43" s="7">
        <f t="shared" si="7"/>
        <v>0</v>
      </c>
      <c r="O43" s="7">
        <f t="shared" si="7"/>
        <v>0</v>
      </c>
      <c r="P43" s="7">
        <f t="shared" si="7"/>
        <v>0</v>
      </c>
      <c r="Q43" s="28">
        <f t="shared" si="7"/>
        <v>0</v>
      </c>
      <c r="R43" s="373"/>
    </row>
    <row r="44" spans="1:18" ht="13.5" thickBot="1">
      <c r="A44" s="365"/>
      <c r="B44" s="367"/>
      <c r="C44" s="369"/>
      <c r="D44" s="367"/>
      <c r="E44" s="371"/>
      <c r="F44" s="140">
        <f>F38+F41</f>
        <v>0</v>
      </c>
      <c r="G44" s="118" t="s">
        <v>56</v>
      </c>
      <c r="H44" s="49">
        <f aca="true" t="shared" si="8" ref="H44:Q44">H38+H40+H42</f>
        <v>0</v>
      </c>
      <c r="I44" s="32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  <c r="M44" s="27">
        <f t="shared" si="8"/>
        <v>0</v>
      </c>
      <c r="N44" s="27">
        <f t="shared" si="8"/>
        <v>0</v>
      </c>
      <c r="O44" s="27">
        <f t="shared" si="8"/>
        <v>0</v>
      </c>
      <c r="P44" s="27">
        <f t="shared" si="8"/>
        <v>0</v>
      </c>
      <c r="Q44" s="57">
        <f t="shared" si="8"/>
        <v>0</v>
      </c>
      <c r="R44" s="373"/>
    </row>
    <row r="45" spans="1:18" ht="12.75">
      <c r="A45" s="364">
        <v>6</v>
      </c>
      <c r="B45" s="366"/>
      <c r="C45" s="368"/>
      <c r="D45" s="366"/>
      <c r="E45" s="370"/>
      <c r="F45" s="138" t="s">
        <v>168</v>
      </c>
      <c r="G45" s="119" t="s">
        <v>49</v>
      </c>
      <c r="H45" s="59"/>
      <c r="I45" s="72"/>
      <c r="J45" s="73"/>
      <c r="K45" s="73"/>
      <c r="L45" s="73"/>
      <c r="M45" s="73"/>
      <c r="N45" s="73"/>
      <c r="O45" s="73"/>
      <c r="P45" s="73"/>
      <c r="Q45" s="74"/>
      <c r="R45" s="372">
        <v>0</v>
      </c>
    </row>
    <row r="46" spans="1:18" ht="12.75">
      <c r="A46" s="365"/>
      <c r="B46" s="367"/>
      <c r="C46" s="369"/>
      <c r="D46" s="367"/>
      <c r="E46" s="371"/>
      <c r="F46" s="326">
        <f>SUM(H51:Q51)</f>
        <v>0</v>
      </c>
      <c r="G46" s="117" t="s">
        <v>50</v>
      </c>
      <c r="H46" s="62"/>
      <c r="I46" s="75"/>
      <c r="J46" s="76"/>
      <c r="K46" s="76"/>
      <c r="L46" s="76"/>
      <c r="M46" s="76"/>
      <c r="N46" s="76"/>
      <c r="O46" s="76"/>
      <c r="P46" s="76"/>
      <c r="Q46" s="77"/>
      <c r="R46" s="373"/>
    </row>
    <row r="47" spans="1:18" ht="12.75">
      <c r="A47" s="365"/>
      <c r="B47" s="367"/>
      <c r="C47" s="369"/>
      <c r="D47" s="367"/>
      <c r="E47" s="371"/>
      <c r="F47" s="329"/>
      <c r="G47" s="117" t="s">
        <v>47</v>
      </c>
      <c r="H47" s="62"/>
      <c r="I47" s="75"/>
      <c r="J47" s="76"/>
      <c r="K47" s="76"/>
      <c r="L47" s="76"/>
      <c r="M47" s="76"/>
      <c r="N47" s="76"/>
      <c r="O47" s="76"/>
      <c r="P47" s="76"/>
      <c r="Q47" s="77"/>
      <c r="R47" s="373"/>
    </row>
    <row r="48" spans="1:18" ht="12.75">
      <c r="A48" s="365"/>
      <c r="B48" s="367"/>
      <c r="C48" s="369"/>
      <c r="D48" s="367"/>
      <c r="E48" s="344"/>
      <c r="F48" s="139" t="s">
        <v>169</v>
      </c>
      <c r="G48" s="117" t="s">
        <v>48</v>
      </c>
      <c r="H48" s="62"/>
      <c r="I48" s="75"/>
      <c r="J48" s="76"/>
      <c r="K48" s="76"/>
      <c r="L48" s="76"/>
      <c r="M48" s="76"/>
      <c r="N48" s="76"/>
      <c r="O48" s="76"/>
      <c r="P48" s="76"/>
      <c r="Q48" s="77"/>
      <c r="R48" s="373"/>
    </row>
    <row r="49" spans="1:18" ht="12.75">
      <c r="A49" s="365"/>
      <c r="B49" s="367"/>
      <c r="C49" s="369"/>
      <c r="D49" s="367"/>
      <c r="E49" s="348"/>
      <c r="F49" s="326">
        <f>SUM(H52:Q52)</f>
        <v>0</v>
      </c>
      <c r="G49" s="117" t="s">
        <v>53</v>
      </c>
      <c r="H49" s="62"/>
      <c r="I49" s="75"/>
      <c r="J49" s="76"/>
      <c r="K49" s="76"/>
      <c r="L49" s="76"/>
      <c r="M49" s="76"/>
      <c r="N49" s="76"/>
      <c r="O49" s="76"/>
      <c r="P49" s="76"/>
      <c r="Q49" s="77"/>
      <c r="R49" s="373"/>
    </row>
    <row r="50" spans="1:18" ht="12.75">
      <c r="A50" s="365"/>
      <c r="B50" s="367"/>
      <c r="C50" s="369"/>
      <c r="D50" s="367"/>
      <c r="E50" s="371"/>
      <c r="F50" s="329"/>
      <c r="G50" s="117" t="s">
        <v>54</v>
      </c>
      <c r="H50" s="62"/>
      <c r="I50" s="75"/>
      <c r="J50" s="76"/>
      <c r="K50" s="76"/>
      <c r="L50" s="76"/>
      <c r="M50" s="76"/>
      <c r="N50" s="76"/>
      <c r="O50" s="76"/>
      <c r="P50" s="76"/>
      <c r="Q50" s="77"/>
      <c r="R50" s="373"/>
    </row>
    <row r="51" spans="1:18" ht="12.75">
      <c r="A51" s="365"/>
      <c r="B51" s="367"/>
      <c r="C51" s="369"/>
      <c r="D51" s="367"/>
      <c r="E51" s="371"/>
      <c r="F51" s="139" t="s">
        <v>170</v>
      </c>
      <c r="G51" s="117" t="s">
        <v>55</v>
      </c>
      <c r="H51" s="121">
        <f aca="true" t="shared" si="9" ref="H51:Q51">H45+H47+H49</f>
        <v>0</v>
      </c>
      <c r="I51" s="31">
        <f t="shared" si="9"/>
        <v>0</v>
      </c>
      <c r="J51" s="7">
        <f t="shared" si="9"/>
        <v>0</v>
      </c>
      <c r="K51" s="7">
        <f t="shared" si="9"/>
        <v>0</v>
      </c>
      <c r="L51" s="7">
        <f t="shared" si="9"/>
        <v>0</v>
      </c>
      <c r="M51" s="7">
        <f t="shared" si="9"/>
        <v>0</v>
      </c>
      <c r="N51" s="7">
        <f t="shared" si="9"/>
        <v>0</v>
      </c>
      <c r="O51" s="7">
        <f t="shared" si="9"/>
        <v>0</v>
      </c>
      <c r="P51" s="7">
        <f t="shared" si="9"/>
        <v>0</v>
      </c>
      <c r="Q51" s="28">
        <f t="shared" si="9"/>
        <v>0</v>
      </c>
      <c r="R51" s="373"/>
    </row>
    <row r="52" spans="1:18" ht="13.5" thickBot="1">
      <c r="A52" s="376"/>
      <c r="B52" s="377"/>
      <c r="C52" s="378"/>
      <c r="D52" s="377"/>
      <c r="E52" s="375"/>
      <c r="F52" s="140">
        <f>F46+F49</f>
        <v>0</v>
      </c>
      <c r="G52" s="120" t="s">
        <v>56</v>
      </c>
      <c r="H52" s="49">
        <f aca="true" t="shared" si="10" ref="H52:Q52">H46+H48+H50</f>
        <v>0</v>
      </c>
      <c r="I52" s="32">
        <f t="shared" si="10"/>
        <v>0</v>
      </c>
      <c r="J52" s="27">
        <f t="shared" si="10"/>
        <v>0</v>
      </c>
      <c r="K52" s="27">
        <f t="shared" si="10"/>
        <v>0</v>
      </c>
      <c r="L52" s="27">
        <f t="shared" si="10"/>
        <v>0</v>
      </c>
      <c r="M52" s="27">
        <f t="shared" si="10"/>
        <v>0</v>
      </c>
      <c r="N52" s="27">
        <f t="shared" si="10"/>
        <v>0</v>
      </c>
      <c r="O52" s="27">
        <f t="shared" si="10"/>
        <v>0</v>
      </c>
      <c r="P52" s="27">
        <f t="shared" si="10"/>
        <v>0</v>
      </c>
      <c r="Q52" s="57">
        <f t="shared" si="10"/>
        <v>0</v>
      </c>
      <c r="R52" s="374"/>
    </row>
    <row r="53" spans="1:18" ht="12.75">
      <c r="A53" s="365">
        <v>7</v>
      </c>
      <c r="B53" s="367"/>
      <c r="C53" s="369"/>
      <c r="D53" s="367"/>
      <c r="E53" s="371"/>
      <c r="F53" s="138" t="s">
        <v>168</v>
      </c>
      <c r="G53" s="116" t="s">
        <v>49</v>
      </c>
      <c r="H53" s="59"/>
      <c r="I53" s="72"/>
      <c r="J53" s="73"/>
      <c r="K53" s="73"/>
      <c r="L53" s="73"/>
      <c r="M53" s="73"/>
      <c r="N53" s="73"/>
      <c r="O53" s="73"/>
      <c r="P53" s="73"/>
      <c r="Q53" s="74"/>
      <c r="R53" s="373"/>
    </row>
    <row r="54" spans="1:18" ht="12.75">
      <c r="A54" s="365"/>
      <c r="B54" s="367"/>
      <c r="C54" s="369"/>
      <c r="D54" s="367"/>
      <c r="E54" s="371"/>
      <c r="F54" s="326">
        <f>SUM(H59:Q59)</f>
        <v>0</v>
      </c>
      <c r="G54" s="117" t="s">
        <v>50</v>
      </c>
      <c r="H54" s="62"/>
      <c r="I54" s="75"/>
      <c r="J54" s="76"/>
      <c r="K54" s="76"/>
      <c r="L54" s="76"/>
      <c r="M54" s="76"/>
      <c r="N54" s="76"/>
      <c r="O54" s="76"/>
      <c r="P54" s="76"/>
      <c r="Q54" s="77"/>
      <c r="R54" s="373"/>
    </row>
    <row r="55" spans="1:18" ht="12.75">
      <c r="A55" s="365"/>
      <c r="B55" s="367"/>
      <c r="C55" s="369"/>
      <c r="D55" s="367"/>
      <c r="E55" s="371"/>
      <c r="F55" s="329"/>
      <c r="G55" s="117" t="s">
        <v>47</v>
      </c>
      <c r="H55" s="62"/>
      <c r="I55" s="75"/>
      <c r="J55" s="76"/>
      <c r="K55" s="76"/>
      <c r="L55" s="76"/>
      <c r="M55" s="76"/>
      <c r="N55" s="76"/>
      <c r="O55" s="76"/>
      <c r="P55" s="76"/>
      <c r="Q55" s="77"/>
      <c r="R55" s="373"/>
    </row>
    <row r="56" spans="1:18" ht="12.75">
      <c r="A56" s="365"/>
      <c r="B56" s="367"/>
      <c r="C56" s="369"/>
      <c r="D56" s="367"/>
      <c r="E56" s="344"/>
      <c r="F56" s="139" t="s">
        <v>169</v>
      </c>
      <c r="G56" s="117" t="s">
        <v>48</v>
      </c>
      <c r="H56" s="62"/>
      <c r="I56" s="75"/>
      <c r="J56" s="76"/>
      <c r="K56" s="76"/>
      <c r="L56" s="76"/>
      <c r="M56" s="76"/>
      <c r="N56" s="76"/>
      <c r="O56" s="76"/>
      <c r="P56" s="76"/>
      <c r="Q56" s="77"/>
      <c r="R56" s="373"/>
    </row>
    <row r="57" spans="1:18" ht="12.75">
      <c r="A57" s="365"/>
      <c r="B57" s="367"/>
      <c r="C57" s="369"/>
      <c r="D57" s="367"/>
      <c r="E57" s="348"/>
      <c r="F57" s="326">
        <f>SUM(H60:Q60)</f>
        <v>0</v>
      </c>
      <c r="G57" s="117" t="s">
        <v>53</v>
      </c>
      <c r="H57" s="62"/>
      <c r="I57" s="75"/>
      <c r="J57" s="76"/>
      <c r="K57" s="76"/>
      <c r="L57" s="76"/>
      <c r="M57" s="76"/>
      <c r="N57" s="76"/>
      <c r="O57" s="76"/>
      <c r="P57" s="76"/>
      <c r="Q57" s="77"/>
      <c r="R57" s="373"/>
    </row>
    <row r="58" spans="1:18" ht="12.75">
      <c r="A58" s="365"/>
      <c r="B58" s="367"/>
      <c r="C58" s="369"/>
      <c r="D58" s="367"/>
      <c r="E58" s="371"/>
      <c r="F58" s="329"/>
      <c r="G58" s="117" t="s">
        <v>54</v>
      </c>
      <c r="H58" s="62"/>
      <c r="I58" s="75"/>
      <c r="J58" s="76"/>
      <c r="K58" s="76"/>
      <c r="L58" s="76"/>
      <c r="M58" s="76"/>
      <c r="N58" s="76"/>
      <c r="O58" s="76"/>
      <c r="P58" s="76"/>
      <c r="Q58" s="77"/>
      <c r="R58" s="373"/>
    </row>
    <row r="59" spans="1:18" ht="12.75">
      <c r="A59" s="365"/>
      <c r="B59" s="367"/>
      <c r="C59" s="369"/>
      <c r="D59" s="367"/>
      <c r="E59" s="371"/>
      <c r="F59" s="139" t="s">
        <v>170</v>
      </c>
      <c r="G59" s="117" t="s">
        <v>55</v>
      </c>
      <c r="H59" s="121">
        <f aca="true" t="shared" si="11" ref="H59:Q59">H53+H55+H57</f>
        <v>0</v>
      </c>
      <c r="I59" s="31">
        <f t="shared" si="11"/>
        <v>0</v>
      </c>
      <c r="J59" s="7">
        <f t="shared" si="11"/>
        <v>0</v>
      </c>
      <c r="K59" s="7">
        <f t="shared" si="11"/>
        <v>0</v>
      </c>
      <c r="L59" s="7">
        <f t="shared" si="11"/>
        <v>0</v>
      </c>
      <c r="M59" s="7">
        <f t="shared" si="11"/>
        <v>0</v>
      </c>
      <c r="N59" s="7">
        <f t="shared" si="11"/>
        <v>0</v>
      </c>
      <c r="O59" s="7">
        <f t="shared" si="11"/>
        <v>0</v>
      </c>
      <c r="P59" s="7">
        <f t="shared" si="11"/>
        <v>0</v>
      </c>
      <c r="Q59" s="28">
        <f t="shared" si="11"/>
        <v>0</v>
      </c>
      <c r="R59" s="373"/>
    </row>
    <row r="60" spans="1:18" ht="13.5" thickBot="1">
      <c r="A60" s="365"/>
      <c r="B60" s="367"/>
      <c r="C60" s="369"/>
      <c r="D60" s="367"/>
      <c r="E60" s="371"/>
      <c r="F60" s="140">
        <f>F54+F57</f>
        <v>0</v>
      </c>
      <c r="G60" s="118" t="s">
        <v>56</v>
      </c>
      <c r="H60" s="49">
        <f aca="true" t="shared" si="12" ref="H60:Q60">H54+H56+H58</f>
        <v>0</v>
      </c>
      <c r="I60" s="32">
        <f t="shared" si="12"/>
        <v>0</v>
      </c>
      <c r="J60" s="27">
        <f t="shared" si="12"/>
        <v>0</v>
      </c>
      <c r="K60" s="27">
        <f t="shared" si="12"/>
        <v>0</v>
      </c>
      <c r="L60" s="27">
        <f t="shared" si="12"/>
        <v>0</v>
      </c>
      <c r="M60" s="27">
        <f t="shared" si="12"/>
        <v>0</v>
      </c>
      <c r="N60" s="27">
        <f t="shared" si="12"/>
        <v>0</v>
      </c>
      <c r="O60" s="27">
        <f t="shared" si="12"/>
        <v>0</v>
      </c>
      <c r="P60" s="27">
        <f t="shared" si="12"/>
        <v>0</v>
      </c>
      <c r="Q60" s="57">
        <f t="shared" si="12"/>
        <v>0</v>
      </c>
      <c r="R60" s="373"/>
    </row>
    <row r="61" spans="1:18" ht="12.75">
      <c r="A61" s="364">
        <v>8</v>
      </c>
      <c r="B61" s="366"/>
      <c r="C61" s="368"/>
      <c r="D61" s="366"/>
      <c r="E61" s="370"/>
      <c r="F61" s="138" t="s">
        <v>168</v>
      </c>
      <c r="G61" s="119" t="s">
        <v>49</v>
      </c>
      <c r="H61" s="59"/>
      <c r="I61" s="72"/>
      <c r="J61" s="73"/>
      <c r="K61" s="73"/>
      <c r="L61" s="73"/>
      <c r="M61" s="73"/>
      <c r="N61" s="73"/>
      <c r="O61" s="73"/>
      <c r="P61" s="73"/>
      <c r="Q61" s="74"/>
      <c r="R61" s="372"/>
    </row>
    <row r="62" spans="1:18" ht="12.75">
      <c r="A62" s="365"/>
      <c r="B62" s="367"/>
      <c r="C62" s="369"/>
      <c r="D62" s="367"/>
      <c r="E62" s="371"/>
      <c r="F62" s="326">
        <f>SUM(H67:Q67)</f>
        <v>0</v>
      </c>
      <c r="G62" s="117" t="s">
        <v>50</v>
      </c>
      <c r="H62" s="62"/>
      <c r="I62" s="75"/>
      <c r="J62" s="76"/>
      <c r="K62" s="76"/>
      <c r="L62" s="76"/>
      <c r="M62" s="76"/>
      <c r="N62" s="76"/>
      <c r="O62" s="76"/>
      <c r="P62" s="76"/>
      <c r="Q62" s="77"/>
      <c r="R62" s="373"/>
    </row>
    <row r="63" spans="1:18" ht="12.75">
      <c r="A63" s="365"/>
      <c r="B63" s="367"/>
      <c r="C63" s="369"/>
      <c r="D63" s="367"/>
      <c r="E63" s="371"/>
      <c r="F63" s="329"/>
      <c r="G63" s="117" t="s">
        <v>47</v>
      </c>
      <c r="H63" s="62"/>
      <c r="I63" s="75"/>
      <c r="J63" s="76"/>
      <c r="K63" s="76"/>
      <c r="L63" s="76"/>
      <c r="M63" s="76"/>
      <c r="N63" s="76"/>
      <c r="O63" s="76"/>
      <c r="P63" s="76"/>
      <c r="Q63" s="77"/>
      <c r="R63" s="373"/>
    </row>
    <row r="64" spans="1:18" ht="12.75">
      <c r="A64" s="365"/>
      <c r="B64" s="367"/>
      <c r="C64" s="369"/>
      <c r="D64" s="367"/>
      <c r="E64" s="344"/>
      <c r="F64" s="139" t="s">
        <v>169</v>
      </c>
      <c r="G64" s="117" t="s">
        <v>48</v>
      </c>
      <c r="H64" s="62"/>
      <c r="I64" s="75"/>
      <c r="J64" s="76"/>
      <c r="K64" s="76"/>
      <c r="L64" s="76"/>
      <c r="M64" s="76"/>
      <c r="N64" s="76"/>
      <c r="O64" s="76"/>
      <c r="P64" s="76"/>
      <c r="Q64" s="77"/>
      <c r="R64" s="373"/>
    </row>
    <row r="65" spans="1:18" ht="12.75">
      <c r="A65" s="365"/>
      <c r="B65" s="367"/>
      <c r="C65" s="369"/>
      <c r="D65" s="367"/>
      <c r="E65" s="348"/>
      <c r="F65" s="326">
        <f>SUM(H68:Q68)</f>
        <v>0</v>
      </c>
      <c r="G65" s="117" t="s">
        <v>53</v>
      </c>
      <c r="H65" s="62"/>
      <c r="I65" s="75"/>
      <c r="J65" s="76"/>
      <c r="K65" s="76"/>
      <c r="L65" s="76"/>
      <c r="M65" s="76"/>
      <c r="N65" s="76"/>
      <c r="O65" s="76"/>
      <c r="P65" s="76"/>
      <c r="Q65" s="77"/>
      <c r="R65" s="373"/>
    </row>
    <row r="66" spans="1:18" ht="12.75">
      <c r="A66" s="365"/>
      <c r="B66" s="367"/>
      <c r="C66" s="369"/>
      <c r="D66" s="367"/>
      <c r="E66" s="371"/>
      <c r="F66" s="329"/>
      <c r="G66" s="117" t="s">
        <v>54</v>
      </c>
      <c r="H66" s="62"/>
      <c r="I66" s="75"/>
      <c r="J66" s="76"/>
      <c r="K66" s="76"/>
      <c r="L66" s="76"/>
      <c r="M66" s="76"/>
      <c r="N66" s="76"/>
      <c r="O66" s="76"/>
      <c r="P66" s="76"/>
      <c r="Q66" s="77"/>
      <c r="R66" s="373"/>
    </row>
    <row r="67" spans="1:18" ht="12.75">
      <c r="A67" s="365"/>
      <c r="B67" s="367"/>
      <c r="C67" s="369"/>
      <c r="D67" s="367"/>
      <c r="E67" s="371"/>
      <c r="F67" s="139" t="s">
        <v>170</v>
      </c>
      <c r="G67" s="117" t="s">
        <v>55</v>
      </c>
      <c r="H67" s="121">
        <f aca="true" t="shared" si="13" ref="H67:Q67">H61+H63+H65</f>
        <v>0</v>
      </c>
      <c r="I67" s="31">
        <f t="shared" si="13"/>
        <v>0</v>
      </c>
      <c r="J67" s="7">
        <f t="shared" si="13"/>
        <v>0</v>
      </c>
      <c r="K67" s="7">
        <f t="shared" si="13"/>
        <v>0</v>
      </c>
      <c r="L67" s="7">
        <f t="shared" si="13"/>
        <v>0</v>
      </c>
      <c r="M67" s="7">
        <f t="shared" si="13"/>
        <v>0</v>
      </c>
      <c r="N67" s="7">
        <f t="shared" si="13"/>
        <v>0</v>
      </c>
      <c r="O67" s="7">
        <f t="shared" si="13"/>
        <v>0</v>
      </c>
      <c r="P67" s="7">
        <f t="shared" si="13"/>
        <v>0</v>
      </c>
      <c r="Q67" s="28">
        <f t="shared" si="13"/>
        <v>0</v>
      </c>
      <c r="R67" s="373"/>
    </row>
    <row r="68" spans="1:18" ht="13.5" thickBot="1">
      <c r="A68" s="376"/>
      <c r="B68" s="377"/>
      <c r="C68" s="378"/>
      <c r="D68" s="377"/>
      <c r="E68" s="375"/>
      <c r="F68" s="140">
        <f>F62+F65</f>
        <v>0</v>
      </c>
      <c r="G68" s="120" t="s">
        <v>56</v>
      </c>
      <c r="H68" s="49">
        <f aca="true" t="shared" si="14" ref="H68:Q68">H62+H64+H66</f>
        <v>0</v>
      </c>
      <c r="I68" s="32">
        <f t="shared" si="14"/>
        <v>0</v>
      </c>
      <c r="J68" s="27">
        <f t="shared" si="14"/>
        <v>0</v>
      </c>
      <c r="K68" s="27">
        <f t="shared" si="14"/>
        <v>0</v>
      </c>
      <c r="L68" s="27">
        <f t="shared" si="14"/>
        <v>0</v>
      </c>
      <c r="M68" s="27">
        <f t="shared" si="14"/>
        <v>0</v>
      </c>
      <c r="N68" s="27">
        <f t="shared" si="14"/>
        <v>0</v>
      </c>
      <c r="O68" s="27">
        <f t="shared" si="14"/>
        <v>0</v>
      </c>
      <c r="P68" s="27">
        <f t="shared" si="14"/>
        <v>0</v>
      </c>
      <c r="Q68" s="57">
        <f t="shared" si="14"/>
        <v>0</v>
      </c>
      <c r="R68" s="374"/>
    </row>
    <row r="69" spans="1:18" ht="12.75">
      <c r="A69" s="365">
        <v>9</v>
      </c>
      <c r="B69" s="367"/>
      <c r="C69" s="369"/>
      <c r="D69" s="367"/>
      <c r="E69" s="371"/>
      <c r="F69" s="138" t="s">
        <v>168</v>
      </c>
      <c r="G69" s="116" t="s">
        <v>49</v>
      </c>
      <c r="H69" s="59"/>
      <c r="I69" s="72"/>
      <c r="J69" s="73"/>
      <c r="K69" s="73"/>
      <c r="L69" s="73"/>
      <c r="M69" s="73"/>
      <c r="N69" s="73"/>
      <c r="O69" s="73"/>
      <c r="P69" s="73"/>
      <c r="Q69" s="74"/>
      <c r="R69" s="373">
        <v>0</v>
      </c>
    </row>
    <row r="70" spans="1:18" ht="12.75">
      <c r="A70" s="365"/>
      <c r="B70" s="367"/>
      <c r="C70" s="369"/>
      <c r="D70" s="367"/>
      <c r="E70" s="371"/>
      <c r="F70" s="326">
        <f>SUM(H75:Q75)</f>
        <v>0</v>
      </c>
      <c r="G70" s="117" t="s">
        <v>50</v>
      </c>
      <c r="H70" s="62"/>
      <c r="I70" s="75"/>
      <c r="J70" s="76"/>
      <c r="K70" s="76"/>
      <c r="L70" s="76"/>
      <c r="M70" s="76"/>
      <c r="N70" s="76"/>
      <c r="O70" s="76"/>
      <c r="P70" s="76"/>
      <c r="Q70" s="77"/>
      <c r="R70" s="373"/>
    </row>
    <row r="71" spans="1:18" ht="12.75">
      <c r="A71" s="365"/>
      <c r="B71" s="367"/>
      <c r="C71" s="369"/>
      <c r="D71" s="367"/>
      <c r="E71" s="371"/>
      <c r="F71" s="329"/>
      <c r="G71" s="117" t="s">
        <v>47</v>
      </c>
      <c r="H71" s="62"/>
      <c r="I71" s="75"/>
      <c r="J71" s="76"/>
      <c r="K71" s="76"/>
      <c r="L71" s="76"/>
      <c r="M71" s="76"/>
      <c r="N71" s="76"/>
      <c r="O71" s="76"/>
      <c r="P71" s="76"/>
      <c r="Q71" s="77"/>
      <c r="R71" s="373"/>
    </row>
    <row r="72" spans="1:18" ht="12.75">
      <c r="A72" s="365"/>
      <c r="B72" s="367"/>
      <c r="C72" s="369"/>
      <c r="D72" s="367"/>
      <c r="E72" s="344"/>
      <c r="F72" s="139" t="s">
        <v>169</v>
      </c>
      <c r="G72" s="117" t="s">
        <v>48</v>
      </c>
      <c r="H72" s="62"/>
      <c r="I72" s="75"/>
      <c r="J72" s="76"/>
      <c r="K72" s="76"/>
      <c r="L72" s="76"/>
      <c r="M72" s="76"/>
      <c r="N72" s="76"/>
      <c r="O72" s="76"/>
      <c r="P72" s="76"/>
      <c r="Q72" s="77"/>
      <c r="R72" s="373"/>
    </row>
    <row r="73" spans="1:18" ht="12.75">
      <c r="A73" s="365"/>
      <c r="B73" s="367"/>
      <c r="C73" s="369"/>
      <c r="D73" s="367"/>
      <c r="E73" s="348"/>
      <c r="F73" s="326">
        <f>SUM(H76:Q76)</f>
        <v>0</v>
      </c>
      <c r="G73" s="117" t="s">
        <v>53</v>
      </c>
      <c r="H73" s="62"/>
      <c r="I73" s="75"/>
      <c r="J73" s="76"/>
      <c r="K73" s="76"/>
      <c r="L73" s="76"/>
      <c r="M73" s="76"/>
      <c r="N73" s="76"/>
      <c r="O73" s="76"/>
      <c r="P73" s="76"/>
      <c r="Q73" s="77"/>
      <c r="R73" s="373"/>
    </row>
    <row r="74" spans="1:18" ht="12.75">
      <c r="A74" s="365"/>
      <c r="B74" s="367"/>
      <c r="C74" s="369"/>
      <c r="D74" s="367"/>
      <c r="E74" s="371"/>
      <c r="F74" s="329"/>
      <c r="G74" s="117" t="s">
        <v>54</v>
      </c>
      <c r="H74" s="62"/>
      <c r="I74" s="75"/>
      <c r="J74" s="76"/>
      <c r="K74" s="76"/>
      <c r="L74" s="76"/>
      <c r="M74" s="76"/>
      <c r="N74" s="76"/>
      <c r="O74" s="76"/>
      <c r="P74" s="76"/>
      <c r="Q74" s="77"/>
      <c r="R74" s="373"/>
    </row>
    <row r="75" spans="1:18" ht="12.75">
      <c r="A75" s="365"/>
      <c r="B75" s="367"/>
      <c r="C75" s="369"/>
      <c r="D75" s="367"/>
      <c r="E75" s="371"/>
      <c r="F75" s="139" t="s">
        <v>170</v>
      </c>
      <c r="G75" s="117" t="s">
        <v>55</v>
      </c>
      <c r="H75" s="121">
        <f aca="true" t="shared" si="15" ref="H75:Q75">H69+H71+H73</f>
        <v>0</v>
      </c>
      <c r="I75" s="31">
        <f t="shared" si="15"/>
        <v>0</v>
      </c>
      <c r="J75" s="7">
        <f t="shared" si="15"/>
        <v>0</v>
      </c>
      <c r="K75" s="7">
        <f t="shared" si="15"/>
        <v>0</v>
      </c>
      <c r="L75" s="7">
        <f t="shared" si="15"/>
        <v>0</v>
      </c>
      <c r="M75" s="7">
        <f t="shared" si="15"/>
        <v>0</v>
      </c>
      <c r="N75" s="7">
        <f t="shared" si="15"/>
        <v>0</v>
      </c>
      <c r="O75" s="7">
        <f t="shared" si="15"/>
        <v>0</v>
      </c>
      <c r="P75" s="7">
        <f t="shared" si="15"/>
        <v>0</v>
      </c>
      <c r="Q75" s="28">
        <f t="shared" si="15"/>
        <v>0</v>
      </c>
      <c r="R75" s="373"/>
    </row>
    <row r="76" spans="1:18" ht="13.5" thickBot="1">
      <c r="A76" s="365"/>
      <c r="B76" s="367"/>
      <c r="C76" s="369"/>
      <c r="D76" s="367"/>
      <c r="E76" s="371"/>
      <c r="F76" s="140">
        <f>F70+F73</f>
        <v>0</v>
      </c>
      <c r="G76" s="118" t="s">
        <v>56</v>
      </c>
      <c r="H76" s="49">
        <f aca="true" t="shared" si="16" ref="H76:Q76">H70+H72+H74</f>
        <v>0</v>
      </c>
      <c r="I76" s="32">
        <f t="shared" si="16"/>
        <v>0</v>
      </c>
      <c r="J76" s="27">
        <f t="shared" si="16"/>
        <v>0</v>
      </c>
      <c r="K76" s="27">
        <f t="shared" si="16"/>
        <v>0</v>
      </c>
      <c r="L76" s="27">
        <f t="shared" si="16"/>
        <v>0</v>
      </c>
      <c r="M76" s="27">
        <f t="shared" si="16"/>
        <v>0</v>
      </c>
      <c r="N76" s="27">
        <f t="shared" si="16"/>
        <v>0</v>
      </c>
      <c r="O76" s="27">
        <f t="shared" si="16"/>
        <v>0</v>
      </c>
      <c r="P76" s="27">
        <f t="shared" si="16"/>
        <v>0</v>
      </c>
      <c r="Q76" s="57">
        <f t="shared" si="16"/>
        <v>0</v>
      </c>
      <c r="R76" s="373"/>
    </row>
    <row r="77" spans="1:18" ht="12.75">
      <c r="A77" s="364">
        <v>10</v>
      </c>
      <c r="B77" s="366"/>
      <c r="C77" s="379"/>
      <c r="D77" s="366"/>
      <c r="E77" s="370"/>
      <c r="F77" s="138" t="s">
        <v>168</v>
      </c>
      <c r="G77" s="119" t="s">
        <v>49</v>
      </c>
      <c r="H77" s="59"/>
      <c r="I77" s="72"/>
      <c r="J77" s="73"/>
      <c r="K77" s="73"/>
      <c r="L77" s="73"/>
      <c r="M77" s="73"/>
      <c r="N77" s="73"/>
      <c r="O77" s="73"/>
      <c r="P77" s="73"/>
      <c r="Q77" s="74"/>
      <c r="R77" s="372"/>
    </row>
    <row r="78" spans="1:18" ht="12.75">
      <c r="A78" s="365"/>
      <c r="B78" s="367"/>
      <c r="C78" s="380"/>
      <c r="D78" s="367"/>
      <c r="E78" s="371"/>
      <c r="F78" s="326">
        <f>SUM(H83:Q83)</f>
        <v>0</v>
      </c>
      <c r="G78" s="117" t="s">
        <v>50</v>
      </c>
      <c r="H78" s="62"/>
      <c r="I78" s="75"/>
      <c r="J78" s="76"/>
      <c r="K78" s="76"/>
      <c r="L78" s="76"/>
      <c r="M78" s="76"/>
      <c r="N78" s="76"/>
      <c r="O78" s="76"/>
      <c r="P78" s="76"/>
      <c r="Q78" s="77"/>
      <c r="R78" s="373"/>
    </row>
    <row r="79" spans="1:18" ht="12.75">
      <c r="A79" s="365"/>
      <c r="B79" s="367"/>
      <c r="C79" s="380"/>
      <c r="D79" s="367"/>
      <c r="E79" s="371"/>
      <c r="F79" s="329"/>
      <c r="G79" s="117" t="s">
        <v>47</v>
      </c>
      <c r="H79" s="62"/>
      <c r="I79" s="75"/>
      <c r="J79" s="76"/>
      <c r="K79" s="76"/>
      <c r="L79" s="76"/>
      <c r="M79" s="76"/>
      <c r="N79" s="76"/>
      <c r="O79" s="76"/>
      <c r="P79" s="76"/>
      <c r="Q79" s="77"/>
      <c r="R79" s="373"/>
    </row>
    <row r="80" spans="1:18" ht="12.75">
      <c r="A80" s="365"/>
      <c r="B80" s="367"/>
      <c r="C80" s="380"/>
      <c r="D80" s="367"/>
      <c r="E80" s="344"/>
      <c r="F80" s="139" t="s">
        <v>169</v>
      </c>
      <c r="G80" s="117" t="s">
        <v>48</v>
      </c>
      <c r="H80" s="62"/>
      <c r="I80" s="75"/>
      <c r="J80" s="76"/>
      <c r="K80" s="76"/>
      <c r="L80" s="76"/>
      <c r="M80" s="76"/>
      <c r="N80" s="76"/>
      <c r="O80" s="76"/>
      <c r="P80" s="76"/>
      <c r="Q80" s="77"/>
      <c r="R80" s="373"/>
    </row>
    <row r="81" spans="1:18" ht="12.75">
      <c r="A81" s="365"/>
      <c r="B81" s="367"/>
      <c r="C81" s="380"/>
      <c r="D81" s="367"/>
      <c r="E81" s="348"/>
      <c r="F81" s="326">
        <f>SUM(H84:Q84)</f>
        <v>0</v>
      </c>
      <c r="G81" s="117" t="s">
        <v>53</v>
      </c>
      <c r="H81" s="62"/>
      <c r="I81" s="75"/>
      <c r="J81" s="76"/>
      <c r="K81" s="76"/>
      <c r="L81" s="76"/>
      <c r="M81" s="76"/>
      <c r="N81" s="76"/>
      <c r="O81" s="76"/>
      <c r="P81" s="76"/>
      <c r="Q81" s="77"/>
      <c r="R81" s="373"/>
    </row>
    <row r="82" spans="1:18" ht="12.75">
      <c r="A82" s="365"/>
      <c r="B82" s="367"/>
      <c r="C82" s="380"/>
      <c r="D82" s="367"/>
      <c r="E82" s="371"/>
      <c r="F82" s="329"/>
      <c r="G82" s="117" t="s">
        <v>54</v>
      </c>
      <c r="H82" s="62"/>
      <c r="I82" s="75"/>
      <c r="J82" s="76"/>
      <c r="K82" s="76"/>
      <c r="L82" s="76"/>
      <c r="M82" s="76"/>
      <c r="N82" s="76"/>
      <c r="O82" s="76"/>
      <c r="P82" s="76"/>
      <c r="Q82" s="77"/>
      <c r="R82" s="373"/>
    </row>
    <row r="83" spans="1:18" ht="12.75">
      <c r="A83" s="365"/>
      <c r="B83" s="367"/>
      <c r="C83" s="380"/>
      <c r="D83" s="367"/>
      <c r="E83" s="371"/>
      <c r="F83" s="139" t="s">
        <v>170</v>
      </c>
      <c r="G83" s="117" t="s">
        <v>55</v>
      </c>
      <c r="H83" s="121">
        <f aca="true" t="shared" si="17" ref="H83:Q83">H77+H79+H81</f>
        <v>0</v>
      </c>
      <c r="I83" s="31">
        <f t="shared" si="17"/>
        <v>0</v>
      </c>
      <c r="J83" s="7">
        <f t="shared" si="17"/>
        <v>0</v>
      </c>
      <c r="K83" s="7">
        <f t="shared" si="17"/>
        <v>0</v>
      </c>
      <c r="L83" s="7">
        <f t="shared" si="17"/>
        <v>0</v>
      </c>
      <c r="M83" s="7">
        <f t="shared" si="17"/>
        <v>0</v>
      </c>
      <c r="N83" s="7">
        <f t="shared" si="17"/>
        <v>0</v>
      </c>
      <c r="O83" s="7">
        <f t="shared" si="17"/>
        <v>0</v>
      </c>
      <c r="P83" s="7">
        <f t="shared" si="17"/>
        <v>0</v>
      </c>
      <c r="Q83" s="28">
        <f t="shared" si="17"/>
        <v>0</v>
      </c>
      <c r="R83" s="373"/>
    </row>
    <row r="84" spans="1:18" ht="13.5" thickBot="1">
      <c r="A84" s="376"/>
      <c r="B84" s="377"/>
      <c r="C84" s="381"/>
      <c r="D84" s="377"/>
      <c r="E84" s="375"/>
      <c r="F84" s="140">
        <f>F78+F81</f>
        <v>0</v>
      </c>
      <c r="G84" s="120" t="s">
        <v>56</v>
      </c>
      <c r="H84" s="49">
        <f aca="true" t="shared" si="18" ref="H84:Q84">H78+H80+H82</f>
        <v>0</v>
      </c>
      <c r="I84" s="32">
        <f t="shared" si="18"/>
        <v>0</v>
      </c>
      <c r="J84" s="27">
        <f t="shared" si="18"/>
        <v>0</v>
      </c>
      <c r="K84" s="27">
        <f t="shared" si="18"/>
        <v>0</v>
      </c>
      <c r="L84" s="27">
        <f t="shared" si="18"/>
        <v>0</v>
      </c>
      <c r="M84" s="27">
        <f t="shared" si="18"/>
        <v>0</v>
      </c>
      <c r="N84" s="27">
        <f t="shared" si="18"/>
        <v>0</v>
      </c>
      <c r="O84" s="27">
        <f t="shared" si="18"/>
        <v>0</v>
      </c>
      <c r="P84" s="27">
        <f t="shared" si="18"/>
        <v>0</v>
      </c>
      <c r="Q84" s="57">
        <f t="shared" si="18"/>
        <v>0</v>
      </c>
      <c r="R84" s="374"/>
    </row>
  </sheetData>
  <sheetProtection password="CA53" sheet="1" objects="1" scenarios="1"/>
  <mergeCells count="100">
    <mergeCell ref="F6:F7"/>
    <mergeCell ref="F9:F10"/>
    <mergeCell ref="F14:F15"/>
    <mergeCell ref="F17:F18"/>
    <mergeCell ref="E77:E80"/>
    <mergeCell ref="R77:R84"/>
    <mergeCell ref="E81:E84"/>
    <mergeCell ref="F78:F79"/>
    <mergeCell ref="F81:F82"/>
    <mergeCell ref="R5:R12"/>
    <mergeCell ref="A77:A84"/>
    <mergeCell ref="B77:B84"/>
    <mergeCell ref="C77:C84"/>
    <mergeCell ref="D77:D84"/>
    <mergeCell ref="E69:E72"/>
    <mergeCell ref="R69:R76"/>
    <mergeCell ref="E73:E76"/>
    <mergeCell ref="F70:F71"/>
    <mergeCell ref="F73:F74"/>
    <mergeCell ref="A69:A76"/>
    <mergeCell ref="B69:B76"/>
    <mergeCell ref="C69:C76"/>
    <mergeCell ref="D69:D76"/>
    <mergeCell ref="E61:E64"/>
    <mergeCell ref="R61:R68"/>
    <mergeCell ref="E65:E68"/>
    <mergeCell ref="F62:F63"/>
    <mergeCell ref="F65:F66"/>
    <mergeCell ref="A61:A68"/>
    <mergeCell ref="B61:B68"/>
    <mergeCell ref="C61:C68"/>
    <mergeCell ref="D61:D68"/>
    <mergeCell ref="E53:E56"/>
    <mergeCell ref="R53:R60"/>
    <mergeCell ref="E57:E60"/>
    <mergeCell ref="F54:F55"/>
    <mergeCell ref="F57:F58"/>
    <mergeCell ref="A53:A60"/>
    <mergeCell ref="B53:B60"/>
    <mergeCell ref="C53:C60"/>
    <mergeCell ref="D53:D60"/>
    <mergeCell ref="E45:E48"/>
    <mergeCell ref="R45:R52"/>
    <mergeCell ref="E49:E52"/>
    <mergeCell ref="F46:F47"/>
    <mergeCell ref="F49:F50"/>
    <mergeCell ref="A45:A52"/>
    <mergeCell ref="B45:B52"/>
    <mergeCell ref="C45:C52"/>
    <mergeCell ref="D45:D52"/>
    <mergeCell ref="E37:E40"/>
    <mergeCell ref="R37:R44"/>
    <mergeCell ref="E41:E44"/>
    <mergeCell ref="F38:F39"/>
    <mergeCell ref="F41:F42"/>
    <mergeCell ref="A37:A44"/>
    <mergeCell ref="B37:B44"/>
    <mergeCell ref="C37:C44"/>
    <mergeCell ref="D37:D44"/>
    <mergeCell ref="E29:E32"/>
    <mergeCell ref="R29:R36"/>
    <mergeCell ref="E33:E36"/>
    <mergeCell ref="F30:F31"/>
    <mergeCell ref="F33:F34"/>
    <mergeCell ref="A29:A36"/>
    <mergeCell ref="B29:B36"/>
    <mergeCell ref="C29:C36"/>
    <mergeCell ref="D29:D36"/>
    <mergeCell ref="E21:E24"/>
    <mergeCell ref="R21:R28"/>
    <mergeCell ref="E25:E28"/>
    <mergeCell ref="F22:F23"/>
    <mergeCell ref="F25:F26"/>
    <mergeCell ref="A21:A28"/>
    <mergeCell ref="B21:B28"/>
    <mergeCell ref="C21:C28"/>
    <mergeCell ref="D21:D28"/>
    <mergeCell ref="E13:E16"/>
    <mergeCell ref="R13:R20"/>
    <mergeCell ref="E17:E20"/>
    <mergeCell ref="A13:A20"/>
    <mergeCell ref="B13:B20"/>
    <mergeCell ref="C13:C20"/>
    <mergeCell ref="D13:D20"/>
    <mergeCell ref="R3:R4"/>
    <mergeCell ref="A5:A12"/>
    <mergeCell ref="B5:B12"/>
    <mergeCell ref="C5:C12"/>
    <mergeCell ref="D5:D12"/>
    <mergeCell ref="E5:E8"/>
    <mergeCell ref="E9:E12"/>
    <mergeCell ref="F3:F4"/>
    <mergeCell ref="A3:A4"/>
    <mergeCell ref="G3:G4"/>
    <mergeCell ref="I3:Q3"/>
    <mergeCell ref="B3:B4"/>
    <mergeCell ref="C3:C4"/>
    <mergeCell ref="D3:D4"/>
    <mergeCell ref="E3:E4"/>
    <mergeCell ref="H3:H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  <headerFooter alignWithMargins="0">
    <oddHeader>&amp;C&amp;A</oddHeader>
    <oddFooter>&amp;CStrona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64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5" sqref="D5:D12"/>
    </sheetView>
  </sheetViews>
  <sheetFormatPr defaultColWidth="9.140625" defaultRowHeight="12.75"/>
  <cols>
    <col min="1" max="1" width="4.00390625" style="0" customWidth="1"/>
    <col min="2" max="2" width="19.140625" style="0" customWidth="1"/>
    <col min="3" max="3" width="10.140625" style="0" customWidth="1"/>
    <col min="4" max="4" width="24.140625" style="0" customWidth="1"/>
    <col min="7" max="7" width="15.8515625" style="0" customWidth="1"/>
    <col min="8" max="8" width="11.8515625" style="0" customWidth="1"/>
    <col min="18" max="18" width="13.00390625" style="0" customWidth="1"/>
  </cols>
  <sheetData>
    <row r="1" ht="12.75">
      <c r="A1" s="22" t="s">
        <v>150</v>
      </c>
    </row>
    <row r="2" spans="2:3" ht="13.5" thickBot="1">
      <c r="B2" s="4" t="s">
        <v>58</v>
      </c>
      <c r="C2" s="4"/>
    </row>
    <row r="3" spans="1:18" ht="22.5" customHeight="1" thickBot="1">
      <c r="A3" s="355" t="s">
        <v>147</v>
      </c>
      <c r="B3" s="319" t="s">
        <v>44</v>
      </c>
      <c r="C3" s="319" t="s">
        <v>39</v>
      </c>
      <c r="D3" s="319" t="s">
        <v>35</v>
      </c>
      <c r="E3" s="319" t="s">
        <v>36</v>
      </c>
      <c r="F3" s="319" t="s">
        <v>37</v>
      </c>
      <c r="G3" s="319" t="s">
        <v>45</v>
      </c>
      <c r="H3" s="359" t="s">
        <v>124</v>
      </c>
      <c r="I3" s="361" t="s">
        <v>38</v>
      </c>
      <c r="J3" s="362"/>
      <c r="K3" s="362"/>
      <c r="L3" s="362"/>
      <c r="M3" s="362"/>
      <c r="N3" s="362"/>
      <c r="O3" s="362"/>
      <c r="P3" s="362"/>
      <c r="Q3" s="362"/>
      <c r="R3" s="319" t="s">
        <v>57</v>
      </c>
    </row>
    <row r="4" spans="1:18" ht="22.5" customHeight="1" thickBot="1">
      <c r="A4" s="321"/>
      <c r="B4" s="320"/>
      <c r="C4" s="321"/>
      <c r="D4" s="321"/>
      <c r="E4" s="321"/>
      <c r="F4" s="321"/>
      <c r="G4" s="320"/>
      <c r="H4" s="360"/>
      <c r="I4" s="39">
        <v>2011</v>
      </c>
      <c r="J4" s="40">
        <v>2012</v>
      </c>
      <c r="K4" s="40">
        <v>2013</v>
      </c>
      <c r="L4" s="40">
        <v>2014</v>
      </c>
      <c r="M4" s="40">
        <v>2015</v>
      </c>
      <c r="N4" s="40">
        <v>2016</v>
      </c>
      <c r="O4" s="40">
        <v>2017</v>
      </c>
      <c r="P4" s="40">
        <v>2018</v>
      </c>
      <c r="Q4" s="41">
        <v>2019</v>
      </c>
      <c r="R4" s="319"/>
    </row>
    <row r="5" spans="1:18" ht="12.75">
      <c r="A5" s="364">
        <v>1</v>
      </c>
      <c r="B5" s="366" t="s">
        <v>210</v>
      </c>
      <c r="C5" s="368">
        <v>71035</v>
      </c>
      <c r="D5" s="366" t="s">
        <v>211</v>
      </c>
      <c r="E5" s="370">
        <v>2014</v>
      </c>
      <c r="F5" s="138" t="s">
        <v>168</v>
      </c>
      <c r="G5" s="37" t="s">
        <v>148</v>
      </c>
      <c r="H5" s="59"/>
      <c r="I5" s="72"/>
      <c r="J5" s="73"/>
      <c r="K5" s="73"/>
      <c r="L5" s="73"/>
      <c r="M5" s="73"/>
      <c r="N5" s="73"/>
      <c r="O5" s="73"/>
      <c r="P5" s="73"/>
      <c r="Q5" s="74"/>
      <c r="R5" s="372"/>
    </row>
    <row r="6" spans="1:18" ht="12.75">
      <c r="A6" s="365"/>
      <c r="B6" s="367"/>
      <c r="C6" s="369"/>
      <c r="D6" s="367"/>
      <c r="E6" s="371"/>
      <c r="F6" s="326">
        <f>SUM(H11:Q11)</f>
        <v>0</v>
      </c>
      <c r="G6" s="35" t="s">
        <v>149</v>
      </c>
      <c r="H6" s="62"/>
      <c r="I6" s="75"/>
      <c r="J6" s="76"/>
      <c r="K6" s="76"/>
      <c r="L6" s="76">
        <v>300000</v>
      </c>
      <c r="M6" s="76">
        <v>300000</v>
      </c>
      <c r="N6" s="76"/>
      <c r="O6" s="76"/>
      <c r="P6" s="76"/>
      <c r="Q6" s="77"/>
      <c r="R6" s="382"/>
    </row>
    <row r="7" spans="1:18" ht="12.75">
      <c r="A7" s="365"/>
      <c r="B7" s="367"/>
      <c r="C7" s="369"/>
      <c r="D7" s="367"/>
      <c r="E7" s="371"/>
      <c r="F7" s="384"/>
      <c r="G7" s="35" t="s">
        <v>47</v>
      </c>
      <c r="H7" s="62"/>
      <c r="I7" s="75"/>
      <c r="J7" s="76"/>
      <c r="K7" s="76"/>
      <c r="L7" s="76"/>
      <c r="M7" s="76"/>
      <c r="N7" s="76"/>
      <c r="O7" s="76"/>
      <c r="P7" s="76"/>
      <c r="Q7" s="77"/>
      <c r="R7" s="382"/>
    </row>
    <row r="8" spans="1:18" ht="12.75">
      <c r="A8" s="365"/>
      <c r="B8" s="367"/>
      <c r="C8" s="369"/>
      <c r="D8" s="367"/>
      <c r="E8" s="344"/>
      <c r="F8" s="139" t="s">
        <v>169</v>
      </c>
      <c r="G8" s="35" t="s">
        <v>48</v>
      </c>
      <c r="H8" s="62"/>
      <c r="I8" s="75"/>
      <c r="J8" s="76"/>
      <c r="K8" s="76"/>
      <c r="L8" s="76"/>
      <c r="M8" s="76"/>
      <c r="N8" s="76"/>
      <c r="O8" s="76"/>
      <c r="P8" s="76"/>
      <c r="Q8" s="77"/>
      <c r="R8" s="382"/>
    </row>
    <row r="9" spans="1:18" ht="12.75">
      <c r="A9" s="365"/>
      <c r="B9" s="367"/>
      <c r="C9" s="369"/>
      <c r="D9" s="367"/>
      <c r="E9" s="348">
        <v>2015</v>
      </c>
      <c r="F9" s="326">
        <f>SUM(H12:Q12)</f>
        <v>600000</v>
      </c>
      <c r="G9" s="35" t="s">
        <v>53</v>
      </c>
      <c r="H9" s="62"/>
      <c r="I9" s="75"/>
      <c r="J9" s="76"/>
      <c r="K9" s="76"/>
      <c r="L9" s="76"/>
      <c r="M9" s="76"/>
      <c r="N9" s="76"/>
      <c r="O9" s="76"/>
      <c r="P9" s="76"/>
      <c r="Q9" s="77"/>
      <c r="R9" s="382"/>
    </row>
    <row r="10" spans="1:18" ht="12.75">
      <c r="A10" s="365"/>
      <c r="B10" s="367"/>
      <c r="C10" s="369"/>
      <c r="D10" s="367"/>
      <c r="E10" s="371"/>
      <c r="F10" s="384"/>
      <c r="G10" s="35" t="s">
        <v>54</v>
      </c>
      <c r="H10" s="62"/>
      <c r="I10" s="75"/>
      <c r="J10" s="76"/>
      <c r="K10" s="76"/>
      <c r="L10" s="76"/>
      <c r="M10" s="76"/>
      <c r="N10" s="76"/>
      <c r="O10" s="76"/>
      <c r="P10" s="76"/>
      <c r="Q10" s="77"/>
      <c r="R10" s="382"/>
    </row>
    <row r="11" spans="1:18" ht="12.75">
      <c r="A11" s="365"/>
      <c r="B11" s="367"/>
      <c r="C11" s="369"/>
      <c r="D11" s="367"/>
      <c r="E11" s="371"/>
      <c r="F11" s="139" t="s">
        <v>170</v>
      </c>
      <c r="G11" s="35" t="s">
        <v>55</v>
      </c>
      <c r="H11" s="121">
        <f>H5+H7+H9</f>
        <v>0</v>
      </c>
      <c r="I11" s="31">
        <f>I5+I7+I9</f>
        <v>0</v>
      </c>
      <c r="J11" s="7">
        <f aca="true" t="shared" si="0" ref="J11:Q11">J5+J7+J9</f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28">
        <f t="shared" si="0"/>
        <v>0</v>
      </c>
      <c r="R11" s="382"/>
    </row>
    <row r="12" spans="1:18" ht="13.5" thickBot="1">
      <c r="A12" s="365"/>
      <c r="B12" s="367"/>
      <c r="C12" s="369"/>
      <c r="D12" s="367"/>
      <c r="E12" s="371"/>
      <c r="F12" s="140">
        <f>F6+F9</f>
        <v>600000</v>
      </c>
      <c r="G12" s="36" t="s">
        <v>56</v>
      </c>
      <c r="H12" s="48">
        <f>H6+H8+H10</f>
        <v>0</v>
      </c>
      <c r="I12" s="32">
        <f>I6+I8+I10</f>
        <v>0</v>
      </c>
      <c r="J12" s="25">
        <f aca="true" t="shared" si="1" ref="J12:Q12">J6+J8+J10</f>
        <v>0</v>
      </c>
      <c r="K12" s="25">
        <f t="shared" si="1"/>
        <v>0</v>
      </c>
      <c r="L12" s="25">
        <f t="shared" si="1"/>
        <v>300000</v>
      </c>
      <c r="M12" s="25">
        <f t="shared" si="1"/>
        <v>300000</v>
      </c>
      <c r="N12" s="25">
        <f t="shared" si="1"/>
        <v>0</v>
      </c>
      <c r="O12" s="25">
        <f t="shared" si="1"/>
        <v>0</v>
      </c>
      <c r="P12" s="25">
        <f t="shared" si="1"/>
        <v>0</v>
      </c>
      <c r="Q12" s="29">
        <f t="shared" si="1"/>
        <v>0</v>
      </c>
      <c r="R12" s="383"/>
    </row>
    <row r="13" spans="1:18" ht="12.75">
      <c r="A13" s="364">
        <v>2</v>
      </c>
      <c r="B13" s="366"/>
      <c r="C13" s="368"/>
      <c r="D13" s="366"/>
      <c r="E13" s="370"/>
      <c r="F13" s="138" t="s">
        <v>168</v>
      </c>
      <c r="G13" s="37" t="s">
        <v>49</v>
      </c>
      <c r="H13" s="59"/>
      <c r="I13" s="78"/>
      <c r="J13" s="79"/>
      <c r="K13" s="79"/>
      <c r="L13" s="79"/>
      <c r="M13" s="79"/>
      <c r="N13" s="79"/>
      <c r="O13" s="79"/>
      <c r="P13" s="79"/>
      <c r="Q13" s="80"/>
      <c r="R13" s="372"/>
    </row>
    <row r="14" spans="1:18" ht="12.75">
      <c r="A14" s="365"/>
      <c r="B14" s="367"/>
      <c r="C14" s="369"/>
      <c r="D14" s="367"/>
      <c r="E14" s="371"/>
      <c r="F14" s="326">
        <f>SUM(H19:Q19)</f>
        <v>0</v>
      </c>
      <c r="G14" s="35" t="s">
        <v>50</v>
      </c>
      <c r="H14" s="62"/>
      <c r="I14" s="75"/>
      <c r="J14" s="76"/>
      <c r="K14" s="76"/>
      <c r="L14" s="76"/>
      <c r="M14" s="76"/>
      <c r="N14" s="76"/>
      <c r="O14" s="76"/>
      <c r="P14" s="76"/>
      <c r="Q14" s="77"/>
      <c r="R14" s="373"/>
    </row>
    <row r="15" spans="1:18" ht="12.75">
      <c r="A15" s="365"/>
      <c r="B15" s="367"/>
      <c r="C15" s="369"/>
      <c r="D15" s="367"/>
      <c r="E15" s="371"/>
      <c r="F15" s="384"/>
      <c r="G15" s="35" t="s">
        <v>47</v>
      </c>
      <c r="H15" s="62"/>
      <c r="I15" s="75"/>
      <c r="J15" s="76"/>
      <c r="K15" s="76"/>
      <c r="L15" s="76"/>
      <c r="M15" s="76"/>
      <c r="N15" s="76"/>
      <c r="O15" s="76"/>
      <c r="P15" s="76"/>
      <c r="Q15" s="77"/>
      <c r="R15" s="373"/>
    </row>
    <row r="16" spans="1:18" ht="12.75">
      <c r="A16" s="365"/>
      <c r="B16" s="367"/>
      <c r="C16" s="369"/>
      <c r="D16" s="367"/>
      <c r="E16" s="344"/>
      <c r="F16" s="139" t="s">
        <v>169</v>
      </c>
      <c r="G16" s="35" t="s">
        <v>48</v>
      </c>
      <c r="H16" s="62"/>
      <c r="I16" s="75"/>
      <c r="J16" s="76"/>
      <c r="K16" s="76"/>
      <c r="L16" s="76"/>
      <c r="M16" s="76"/>
      <c r="N16" s="76"/>
      <c r="O16" s="76"/>
      <c r="P16" s="76"/>
      <c r="Q16" s="77"/>
      <c r="R16" s="373"/>
    </row>
    <row r="17" spans="1:18" ht="12.75">
      <c r="A17" s="365"/>
      <c r="B17" s="367"/>
      <c r="C17" s="369"/>
      <c r="D17" s="367"/>
      <c r="E17" s="348"/>
      <c r="F17" s="326">
        <f>SUM(H20:Q20)</f>
        <v>0</v>
      </c>
      <c r="G17" s="35" t="s">
        <v>53</v>
      </c>
      <c r="H17" s="62"/>
      <c r="I17" s="75"/>
      <c r="J17" s="76"/>
      <c r="K17" s="76"/>
      <c r="L17" s="76"/>
      <c r="M17" s="76"/>
      <c r="N17" s="76"/>
      <c r="O17" s="76"/>
      <c r="P17" s="76"/>
      <c r="Q17" s="77"/>
      <c r="R17" s="373"/>
    </row>
    <row r="18" spans="1:18" ht="12.75">
      <c r="A18" s="365"/>
      <c r="B18" s="367"/>
      <c r="C18" s="369"/>
      <c r="D18" s="367"/>
      <c r="E18" s="371"/>
      <c r="F18" s="384"/>
      <c r="G18" s="35" t="s">
        <v>54</v>
      </c>
      <c r="H18" s="62"/>
      <c r="I18" s="75"/>
      <c r="J18" s="76"/>
      <c r="K18" s="76"/>
      <c r="L18" s="76"/>
      <c r="M18" s="76"/>
      <c r="N18" s="76"/>
      <c r="O18" s="76"/>
      <c r="P18" s="76"/>
      <c r="Q18" s="77"/>
      <c r="R18" s="373"/>
    </row>
    <row r="19" spans="1:18" ht="12.75">
      <c r="A19" s="365"/>
      <c r="B19" s="367"/>
      <c r="C19" s="369"/>
      <c r="D19" s="367"/>
      <c r="E19" s="371"/>
      <c r="F19" s="139" t="s">
        <v>170</v>
      </c>
      <c r="G19" s="35" t="s">
        <v>55</v>
      </c>
      <c r="H19" s="121">
        <f>H13+H15+H17</f>
        <v>0</v>
      </c>
      <c r="I19" s="31">
        <f>I13+I15+I17</f>
        <v>0</v>
      </c>
      <c r="J19" s="7">
        <f aca="true" t="shared" si="2" ref="J19:Q19">J13+J15+J17</f>
        <v>0</v>
      </c>
      <c r="K19" s="7">
        <f t="shared" si="2"/>
        <v>0</v>
      </c>
      <c r="L19" s="7">
        <f t="shared" si="2"/>
        <v>0</v>
      </c>
      <c r="M19" s="7">
        <f t="shared" si="2"/>
        <v>0</v>
      </c>
      <c r="N19" s="7">
        <f t="shared" si="2"/>
        <v>0</v>
      </c>
      <c r="O19" s="7">
        <f t="shared" si="2"/>
        <v>0</v>
      </c>
      <c r="P19" s="7">
        <f t="shared" si="2"/>
        <v>0</v>
      </c>
      <c r="Q19" s="28">
        <f t="shared" si="2"/>
        <v>0</v>
      </c>
      <c r="R19" s="373"/>
    </row>
    <row r="20" spans="1:18" ht="13.5" thickBot="1">
      <c r="A20" s="376"/>
      <c r="B20" s="377"/>
      <c r="C20" s="378"/>
      <c r="D20" s="377"/>
      <c r="E20" s="375"/>
      <c r="F20" s="140">
        <f>F14+F17</f>
        <v>0</v>
      </c>
      <c r="G20" s="38" t="s">
        <v>56</v>
      </c>
      <c r="H20" s="48">
        <f>H14+H16+H18</f>
        <v>0</v>
      </c>
      <c r="I20" s="33">
        <f>I14+I16+I18</f>
        <v>0</v>
      </c>
      <c r="J20" s="27">
        <f aca="true" t="shared" si="3" ref="J20:Q20">J14+J16+J18</f>
        <v>0</v>
      </c>
      <c r="K20" s="27">
        <f t="shared" si="3"/>
        <v>0</v>
      </c>
      <c r="L20" s="27">
        <f t="shared" si="3"/>
        <v>0</v>
      </c>
      <c r="M20" s="27">
        <f t="shared" si="3"/>
        <v>0</v>
      </c>
      <c r="N20" s="27">
        <f t="shared" si="3"/>
        <v>0</v>
      </c>
      <c r="O20" s="27">
        <f t="shared" si="3"/>
        <v>0</v>
      </c>
      <c r="P20" s="27">
        <f t="shared" si="3"/>
        <v>0</v>
      </c>
      <c r="Q20" s="30">
        <f t="shared" si="3"/>
        <v>0</v>
      </c>
      <c r="R20" s="374"/>
    </row>
    <row r="21" spans="1:18" ht="12.75">
      <c r="A21" s="365">
        <v>3</v>
      </c>
      <c r="B21" s="367"/>
      <c r="C21" s="369"/>
      <c r="D21" s="367"/>
      <c r="E21" s="371"/>
      <c r="F21" s="138" t="s">
        <v>168</v>
      </c>
      <c r="G21" s="34" t="s">
        <v>49</v>
      </c>
      <c r="H21" s="59"/>
      <c r="I21" s="72"/>
      <c r="J21" s="73"/>
      <c r="K21" s="73"/>
      <c r="L21" s="73"/>
      <c r="M21" s="73"/>
      <c r="N21" s="73"/>
      <c r="O21" s="73"/>
      <c r="P21" s="73"/>
      <c r="Q21" s="74"/>
      <c r="R21" s="372"/>
    </row>
    <row r="22" spans="1:18" ht="12.75">
      <c r="A22" s="365"/>
      <c r="B22" s="367"/>
      <c r="C22" s="369"/>
      <c r="D22" s="367"/>
      <c r="E22" s="371"/>
      <c r="F22" s="326">
        <f>SUM(H27:Q27)</f>
        <v>0</v>
      </c>
      <c r="G22" s="35" t="s">
        <v>50</v>
      </c>
      <c r="H22" s="62"/>
      <c r="I22" s="75"/>
      <c r="J22" s="76"/>
      <c r="K22" s="76"/>
      <c r="L22" s="76"/>
      <c r="M22" s="76"/>
      <c r="N22" s="76"/>
      <c r="O22" s="76"/>
      <c r="P22" s="76"/>
      <c r="Q22" s="77"/>
      <c r="R22" s="382"/>
    </row>
    <row r="23" spans="1:18" ht="12.75">
      <c r="A23" s="365"/>
      <c r="B23" s="367"/>
      <c r="C23" s="369"/>
      <c r="D23" s="367"/>
      <c r="E23" s="371"/>
      <c r="F23" s="384"/>
      <c r="G23" s="35" t="s">
        <v>47</v>
      </c>
      <c r="H23" s="62"/>
      <c r="I23" s="75"/>
      <c r="J23" s="76"/>
      <c r="K23" s="76"/>
      <c r="L23" s="76"/>
      <c r="M23" s="76"/>
      <c r="N23" s="76"/>
      <c r="O23" s="76"/>
      <c r="P23" s="76"/>
      <c r="Q23" s="77"/>
      <c r="R23" s="382"/>
    </row>
    <row r="24" spans="1:18" ht="12.75">
      <c r="A24" s="365"/>
      <c r="B24" s="367"/>
      <c r="C24" s="369"/>
      <c r="D24" s="367"/>
      <c r="E24" s="344"/>
      <c r="F24" s="139" t="s">
        <v>169</v>
      </c>
      <c r="G24" s="35" t="s">
        <v>48</v>
      </c>
      <c r="H24" s="62"/>
      <c r="I24" s="75"/>
      <c r="J24" s="76"/>
      <c r="K24" s="76"/>
      <c r="L24" s="76"/>
      <c r="M24" s="76"/>
      <c r="N24" s="76"/>
      <c r="O24" s="76"/>
      <c r="P24" s="76"/>
      <c r="Q24" s="77"/>
      <c r="R24" s="382"/>
    </row>
    <row r="25" spans="1:18" ht="12.75">
      <c r="A25" s="365"/>
      <c r="B25" s="367"/>
      <c r="C25" s="369"/>
      <c r="D25" s="367"/>
      <c r="E25" s="348"/>
      <c r="F25" s="326">
        <f>SUM(H28:Q28)</f>
        <v>0</v>
      </c>
      <c r="G25" s="35" t="s">
        <v>53</v>
      </c>
      <c r="H25" s="62"/>
      <c r="I25" s="75"/>
      <c r="J25" s="76"/>
      <c r="K25" s="76"/>
      <c r="L25" s="76"/>
      <c r="M25" s="76"/>
      <c r="N25" s="76"/>
      <c r="O25" s="76"/>
      <c r="P25" s="76"/>
      <c r="Q25" s="77"/>
      <c r="R25" s="382"/>
    </row>
    <row r="26" spans="1:18" ht="12.75">
      <c r="A26" s="365"/>
      <c r="B26" s="367"/>
      <c r="C26" s="369"/>
      <c r="D26" s="367"/>
      <c r="E26" s="371"/>
      <c r="F26" s="384"/>
      <c r="G26" s="35" t="s">
        <v>54</v>
      </c>
      <c r="H26" s="62"/>
      <c r="I26" s="75"/>
      <c r="J26" s="76"/>
      <c r="K26" s="76"/>
      <c r="L26" s="76"/>
      <c r="M26" s="76"/>
      <c r="N26" s="76"/>
      <c r="O26" s="76"/>
      <c r="P26" s="76"/>
      <c r="Q26" s="77"/>
      <c r="R26" s="382"/>
    </row>
    <row r="27" spans="1:18" ht="12.75">
      <c r="A27" s="365"/>
      <c r="B27" s="367"/>
      <c r="C27" s="369"/>
      <c r="D27" s="367"/>
      <c r="E27" s="371"/>
      <c r="F27" s="139" t="s">
        <v>170</v>
      </c>
      <c r="G27" s="35" t="s">
        <v>55</v>
      </c>
      <c r="H27" s="121">
        <f aca="true" t="shared" si="4" ref="H27:K28">H21+H23+H25</f>
        <v>0</v>
      </c>
      <c r="I27" s="31">
        <f t="shared" si="4"/>
        <v>0</v>
      </c>
      <c r="J27" s="7">
        <f t="shared" si="4"/>
        <v>0</v>
      </c>
      <c r="K27" s="7">
        <f t="shared" si="4"/>
        <v>0</v>
      </c>
      <c r="L27" s="7">
        <f aca="true" t="shared" si="5" ref="L27:Q27">L21+L23+L25</f>
        <v>0</v>
      </c>
      <c r="M27" s="7">
        <f t="shared" si="5"/>
        <v>0</v>
      </c>
      <c r="N27" s="7">
        <f t="shared" si="5"/>
        <v>0</v>
      </c>
      <c r="O27" s="7">
        <f t="shared" si="5"/>
        <v>0</v>
      </c>
      <c r="P27" s="7">
        <f t="shared" si="5"/>
        <v>0</v>
      </c>
      <c r="Q27" s="28">
        <f t="shared" si="5"/>
        <v>0</v>
      </c>
      <c r="R27" s="382"/>
    </row>
    <row r="28" spans="1:18" ht="13.5" thickBot="1">
      <c r="A28" s="365"/>
      <c r="B28" s="367"/>
      <c r="C28" s="369"/>
      <c r="D28" s="367"/>
      <c r="E28" s="371"/>
      <c r="F28" s="140">
        <f>F22+F25</f>
        <v>0</v>
      </c>
      <c r="G28" s="36" t="s">
        <v>56</v>
      </c>
      <c r="H28" s="48">
        <f t="shared" si="4"/>
        <v>0</v>
      </c>
      <c r="I28" s="32">
        <f t="shared" si="4"/>
        <v>0</v>
      </c>
      <c r="J28" s="25">
        <f t="shared" si="4"/>
        <v>0</v>
      </c>
      <c r="K28" s="25">
        <f t="shared" si="4"/>
        <v>0</v>
      </c>
      <c r="L28" s="25">
        <f aca="true" t="shared" si="6" ref="L28:Q28">L22+L24+L26</f>
        <v>0</v>
      </c>
      <c r="M28" s="25">
        <f t="shared" si="6"/>
        <v>0</v>
      </c>
      <c r="N28" s="25">
        <f t="shared" si="6"/>
        <v>0</v>
      </c>
      <c r="O28" s="25">
        <f t="shared" si="6"/>
        <v>0</v>
      </c>
      <c r="P28" s="25">
        <f t="shared" si="6"/>
        <v>0</v>
      </c>
      <c r="Q28" s="29">
        <f t="shared" si="6"/>
        <v>0</v>
      </c>
      <c r="R28" s="383"/>
    </row>
    <row r="29" spans="1:18" ht="12.75">
      <c r="A29" s="364">
        <v>4</v>
      </c>
      <c r="B29" s="366"/>
      <c r="C29" s="368"/>
      <c r="D29" s="366"/>
      <c r="E29" s="370"/>
      <c r="F29" s="138" t="s">
        <v>168</v>
      </c>
      <c r="G29" s="37" t="s">
        <v>49</v>
      </c>
      <c r="H29" s="59"/>
      <c r="I29" s="78"/>
      <c r="J29" s="79"/>
      <c r="K29" s="79"/>
      <c r="L29" s="79"/>
      <c r="M29" s="79"/>
      <c r="N29" s="79"/>
      <c r="O29" s="79"/>
      <c r="P29" s="79"/>
      <c r="Q29" s="80"/>
      <c r="R29" s="372"/>
    </row>
    <row r="30" spans="1:18" ht="12.75">
      <c r="A30" s="365"/>
      <c r="B30" s="367"/>
      <c r="C30" s="369"/>
      <c r="D30" s="367"/>
      <c r="E30" s="371"/>
      <c r="F30" s="326">
        <f>SUM(H35:Q35)</f>
        <v>0</v>
      </c>
      <c r="G30" s="35" t="s">
        <v>50</v>
      </c>
      <c r="H30" s="62"/>
      <c r="I30" s="75"/>
      <c r="J30" s="76"/>
      <c r="K30" s="76"/>
      <c r="L30" s="76"/>
      <c r="M30" s="76"/>
      <c r="N30" s="76"/>
      <c r="O30" s="76"/>
      <c r="P30" s="76"/>
      <c r="Q30" s="77"/>
      <c r="R30" s="373"/>
    </row>
    <row r="31" spans="1:18" ht="12.75">
      <c r="A31" s="365"/>
      <c r="B31" s="367"/>
      <c r="C31" s="369"/>
      <c r="D31" s="367"/>
      <c r="E31" s="371"/>
      <c r="F31" s="384"/>
      <c r="G31" s="35" t="s">
        <v>47</v>
      </c>
      <c r="H31" s="62"/>
      <c r="I31" s="75"/>
      <c r="J31" s="76"/>
      <c r="K31" s="76"/>
      <c r="L31" s="76"/>
      <c r="M31" s="76"/>
      <c r="N31" s="76"/>
      <c r="O31" s="76"/>
      <c r="P31" s="76"/>
      <c r="Q31" s="77"/>
      <c r="R31" s="373"/>
    </row>
    <row r="32" spans="1:18" ht="12.75">
      <c r="A32" s="365"/>
      <c r="B32" s="367"/>
      <c r="C32" s="369"/>
      <c r="D32" s="367"/>
      <c r="E32" s="344"/>
      <c r="F32" s="139" t="s">
        <v>169</v>
      </c>
      <c r="G32" s="35" t="s">
        <v>48</v>
      </c>
      <c r="H32" s="62"/>
      <c r="I32" s="75"/>
      <c r="J32" s="76"/>
      <c r="K32" s="76"/>
      <c r="L32" s="76"/>
      <c r="M32" s="76"/>
      <c r="N32" s="76"/>
      <c r="O32" s="76"/>
      <c r="P32" s="76"/>
      <c r="Q32" s="77"/>
      <c r="R32" s="373"/>
    </row>
    <row r="33" spans="1:18" ht="12.75">
      <c r="A33" s="365"/>
      <c r="B33" s="367"/>
      <c r="C33" s="369"/>
      <c r="D33" s="367"/>
      <c r="E33" s="348"/>
      <c r="F33" s="326">
        <f>SUM(H36:Q36)</f>
        <v>0</v>
      </c>
      <c r="G33" s="35" t="s">
        <v>53</v>
      </c>
      <c r="H33" s="62"/>
      <c r="I33" s="75"/>
      <c r="J33" s="76"/>
      <c r="K33" s="76"/>
      <c r="L33" s="76"/>
      <c r="M33" s="76"/>
      <c r="N33" s="76"/>
      <c r="O33" s="76"/>
      <c r="P33" s="76"/>
      <c r="Q33" s="77"/>
      <c r="R33" s="373"/>
    </row>
    <row r="34" spans="1:18" ht="12.75">
      <c r="A34" s="365"/>
      <c r="B34" s="367"/>
      <c r="C34" s="369"/>
      <c r="D34" s="367"/>
      <c r="E34" s="371"/>
      <c r="F34" s="384"/>
      <c r="G34" s="35" t="s">
        <v>54</v>
      </c>
      <c r="H34" s="62"/>
      <c r="I34" s="75"/>
      <c r="J34" s="76"/>
      <c r="K34" s="76"/>
      <c r="L34" s="76"/>
      <c r="M34" s="76"/>
      <c r="N34" s="76"/>
      <c r="O34" s="76"/>
      <c r="P34" s="76"/>
      <c r="Q34" s="77"/>
      <c r="R34" s="373"/>
    </row>
    <row r="35" spans="1:18" ht="12.75">
      <c r="A35" s="365"/>
      <c r="B35" s="367"/>
      <c r="C35" s="369"/>
      <c r="D35" s="367"/>
      <c r="E35" s="371"/>
      <c r="F35" s="139" t="s">
        <v>170</v>
      </c>
      <c r="G35" s="35" t="s">
        <v>55</v>
      </c>
      <c r="H35" s="121">
        <f>H29+H31+H33</f>
        <v>0</v>
      </c>
      <c r="I35" s="31">
        <f>I29+I31+I33</f>
        <v>0</v>
      </c>
      <c r="J35" s="7">
        <f aca="true" t="shared" si="7" ref="J35:Q35">J29+J31+J33</f>
        <v>0</v>
      </c>
      <c r="K35" s="7">
        <f t="shared" si="7"/>
        <v>0</v>
      </c>
      <c r="L35" s="7">
        <f t="shared" si="7"/>
        <v>0</v>
      </c>
      <c r="M35" s="7">
        <f t="shared" si="7"/>
        <v>0</v>
      </c>
      <c r="N35" s="7">
        <f t="shared" si="7"/>
        <v>0</v>
      </c>
      <c r="O35" s="7">
        <f t="shared" si="7"/>
        <v>0</v>
      </c>
      <c r="P35" s="7">
        <f t="shared" si="7"/>
        <v>0</v>
      </c>
      <c r="Q35" s="28">
        <f t="shared" si="7"/>
        <v>0</v>
      </c>
      <c r="R35" s="373"/>
    </row>
    <row r="36" spans="1:18" ht="13.5" thickBot="1">
      <c r="A36" s="376"/>
      <c r="B36" s="377"/>
      <c r="C36" s="378"/>
      <c r="D36" s="377"/>
      <c r="E36" s="375"/>
      <c r="F36" s="140">
        <f>F30+F33</f>
        <v>0</v>
      </c>
      <c r="G36" s="38" t="s">
        <v>56</v>
      </c>
      <c r="H36" s="48">
        <f>H30+H32+H34</f>
        <v>0</v>
      </c>
      <c r="I36" s="33">
        <f>I30+I32+I34</f>
        <v>0</v>
      </c>
      <c r="J36" s="27">
        <f aca="true" t="shared" si="8" ref="J36:Q36">J30+J32+J34</f>
        <v>0</v>
      </c>
      <c r="K36" s="27">
        <f t="shared" si="8"/>
        <v>0</v>
      </c>
      <c r="L36" s="27">
        <f t="shared" si="8"/>
        <v>0</v>
      </c>
      <c r="M36" s="27">
        <f t="shared" si="8"/>
        <v>0</v>
      </c>
      <c r="N36" s="27">
        <f t="shared" si="8"/>
        <v>0</v>
      </c>
      <c r="O36" s="27">
        <f t="shared" si="8"/>
        <v>0</v>
      </c>
      <c r="P36" s="27">
        <f t="shared" si="8"/>
        <v>0</v>
      </c>
      <c r="Q36" s="30">
        <f t="shared" si="8"/>
        <v>0</v>
      </c>
      <c r="R36" s="374"/>
    </row>
    <row r="37" spans="1:18" ht="12.75">
      <c r="A37" s="365">
        <v>5</v>
      </c>
      <c r="B37" s="367"/>
      <c r="C37" s="369"/>
      <c r="D37" s="367"/>
      <c r="E37" s="371"/>
      <c r="F37" s="138" t="s">
        <v>168</v>
      </c>
      <c r="G37" s="34" t="s">
        <v>49</v>
      </c>
      <c r="H37" s="59"/>
      <c r="I37" s="72"/>
      <c r="J37" s="73"/>
      <c r="K37" s="73"/>
      <c r="L37" s="73"/>
      <c r="M37" s="73"/>
      <c r="N37" s="73"/>
      <c r="O37" s="73"/>
      <c r="P37" s="73"/>
      <c r="Q37" s="74"/>
      <c r="R37" s="372"/>
    </row>
    <row r="38" spans="1:18" ht="12.75">
      <c r="A38" s="365"/>
      <c r="B38" s="367"/>
      <c r="C38" s="369"/>
      <c r="D38" s="367"/>
      <c r="E38" s="371"/>
      <c r="F38" s="326">
        <f>SUM(H43:Q43)</f>
        <v>0</v>
      </c>
      <c r="G38" s="35" t="s">
        <v>50</v>
      </c>
      <c r="H38" s="62"/>
      <c r="I38" s="75"/>
      <c r="J38" s="76"/>
      <c r="K38" s="76"/>
      <c r="L38" s="76"/>
      <c r="M38" s="76"/>
      <c r="N38" s="76"/>
      <c r="O38" s="76"/>
      <c r="P38" s="76"/>
      <c r="Q38" s="77"/>
      <c r="R38" s="382"/>
    </row>
    <row r="39" spans="1:18" ht="12.75">
      <c r="A39" s="365"/>
      <c r="B39" s="367"/>
      <c r="C39" s="369"/>
      <c r="D39" s="367"/>
      <c r="E39" s="371"/>
      <c r="F39" s="384"/>
      <c r="G39" s="35" t="s">
        <v>47</v>
      </c>
      <c r="H39" s="62"/>
      <c r="I39" s="75"/>
      <c r="J39" s="76"/>
      <c r="K39" s="76"/>
      <c r="L39" s="76"/>
      <c r="M39" s="76"/>
      <c r="N39" s="76"/>
      <c r="O39" s="76"/>
      <c r="P39" s="76"/>
      <c r="Q39" s="77"/>
      <c r="R39" s="382"/>
    </row>
    <row r="40" spans="1:18" ht="12.75">
      <c r="A40" s="365"/>
      <c r="B40" s="367"/>
      <c r="C40" s="369"/>
      <c r="D40" s="367"/>
      <c r="E40" s="344"/>
      <c r="F40" s="139" t="s">
        <v>169</v>
      </c>
      <c r="G40" s="35" t="s">
        <v>48</v>
      </c>
      <c r="H40" s="62"/>
      <c r="I40" s="75"/>
      <c r="J40" s="76"/>
      <c r="K40" s="76"/>
      <c r="L40" s="76"/>
      <c r="M40" s="76"/>
      <c r="N40" s="76"/>
      <c r="O40" s="76"/>
      <c r="P40" s="76"/>
      <c r="Q40" s="77"/>
      <c r="R40" s="382"/>
    </row>
    <row r="41" spans="1:18" ht="12.75">
      <c r="A41" s="365"/>
      <c r="B41" s="367"/>
      <c r="C41" s="369"/>
      <c r="D41" s="367"/>
      <c r="E41" s="348"/>
      <c r="F41" s="326">
        <f>SUM(H44:Q44)</f>
        <v>0</v>
      </c>
      <c r="G41" s="35" t="s">
        <v>53</v>
      </c>
      <c r="H41" s="62"/>
      <c r="I41" s="75"/>
      <c r="J41" s="76"/>
      <c r="K41" s="76"/>
      <c r="L41" s="76"/>
      <c r="M41" s="76"/>
      <c r="N41" s="76"/>
      <c r="O41" s="76"/>
      <c r="P41" s="76"/>
      <c r="Q41" s="77"/>
      <c r="R41" s="382"/>
    </row>
    <row r="42" spans="1:18" ht="12.75">
      <c r="A42" s="365"/>
      <c r="B42" s="367"/>
      <c r="C42" s="369"/>
      <c r="D42" s="367"/>
      <c r="E42" s="371"/>
      <c r="F42" s="384"/>
      <c r="G42" s="35" t="s">
        <v>54</v>
      </c>
      <c r="H42" s="62"/>
      <c r="I42" s="75"/>
      <c r="J42" s="76"/>
      <c r="K42" s="76"/>
      <c r="L42" s="76"/>
      <c r="M42" s="76"/>
      <c r="N42" s="76"/>
      <c r="O42" s="76"/>
      <c r="P42" s="76"/>
      <c r="Q42" s="77"/>
      <c r="R42" s="382"/>
    </row>
    <row r="43" spans="1:18" ht="12.75">
      <c r="A43" s="365"/>
      <c r="B43" s="367"/>
      <c r="C43" s="369"/>
      <c r="D43" s="367"/>
      <c r="E43" s="371"/>
      <c r="F43" s="139" t="s">
        <v>170</v>
      </c>
      <c r="G43" s="35" t="s">
        <v>55</v>
      </c>
      <c r="H43" s="121">
        <f>H37+H39+H41</f>
        <v>0</v>
      </c>
      <c r="I43" s="31">
        <f>I37+I39+I41</f>
        <v>0</v>
      </c>
      <c r="J43" s="7">
        <f aca="true" t="shared" si="9" ref="J43:Q43">J37+J39+J41</f>
        <v>0</v>
      </c>
      <c r="K43" s="7">
        <f t="shared" si="9"/>
        <v>0</v>
      </c>
      <c r="L43" s="7">
        <f t="shared" si="9"/>
        <v>0</v>
      </c>
      <c r="M43" s="7">
        <f t="shared" si="9"/>
        <v>0</v>
      </c>
      <c r="N43" s="7">
        <f t="shared" si="9"/>
        <v>0</v>
      </c>
      <c r="O43" s="7">
        <f t="shared" si="9"/>
        <v>0</v>
      </c>
      <c r="P43" s="7">
        <f t="shared" si="9"/>
        <v>0</v>
      </c>
      <c r="Q43" s="28">
        <f t="shared" si="9"/>
        <v>0</v>
      </c>
      <c r="R43" s="382"/>
    </row>
    <row r="44" spans="1:18" ht="13.5" thickBot="1">
      <c r="A44" s="365"/>
      <c r="B44" s="367"/>
      <c r="C44" s="369"/>
      <c r="D44" s="367"/>
      <c r="E44" s="371"/>
      <c r="F44" s="140">
        <f>F38+F41</f>
        <v>0</v>
      </c>
      <c r="G44" s="36" t="s">
        <v>56</v>
      </c>
      <c r="H44" s="48">
        <f>H38+H40+H42</f>
        <v>0</v>
      </c>
      <c r="I44" s="32">
        <f>I38+I40+I42</f>
        <v>0</v>
      </c>
      <c r="J44" s="25">
        <f aca="true" t="shared" si="10" ref="J44:Q44">J38+J40+J42</f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9">
        <f t="shared" si="10"/>
        <v>0</v>
      </c>
      <c r="R44" s="383"/>
    </row>
    <row r="45" spans="1:18" ht="12.75">
      <c r="A45" s="364">
        <v>6</v>
      </c>
      <c r="B45" s="366"/>
      <c r="C45" s="368"/>
      <c r="D45" s="366"/>
      <c r="E45" s="370"/>
      <c r="F45" s="138" t="s">
        <v>168</v>
      </c>
      <c r="G45" s="37" t="s">
        <v>49</v>
      </c>
      <c r="H45" s="59"/>
      <c r="I45" s="78"/>
      <c r="J45" s="79"/>
      <c r="K45" s="79"/>
      <c r="L45" s="79"/>
      <c r="M45" s="79"/>
      <c r="N45" s="79"/>
      <c r="O45" s="79"/>
      <c r="P45" s="79"/>
      <c r="Q45" s="80"/>
      <c r="R45" s="372"/>
    </row>
    <row r="46" spans="1:18" ht="12.75">
      <c r="A46" s="365"/>
      <c r="B46" s="367"/>
      <c r="C46" s="369"/>
      <c r="D46" s="367"/>
      <c r="E46" s="371"/>
      <c r="F46" s="326">
        <f>SUM(H51:Q51)</f>
        <v>0</v>
      </c>
      <c r="G46" s="35" t="s">
        <v>50</v>
      </c>
      <c r="H46" s="62"/>
      <c r="I46" s="75"/>
      <c r="J46" s="76"/>
      <c r="K46" s="76"/>
      <c r="L46" s="76"/>
      <c r="M46" s="76"/>
      <c r="N46" s="76"/>
      <c r="O46" s="76"/>
      <c r="P46" s="76"/>
      <c r="Q46" s="77"/>
      <c r="R46" s="373"/>
    </row>
    <row r="47" spans="1:18" ht="12.75">
      <c r="A47" s="365"/>
      <c r="B47" s="367"/>
      <c r="C47" s="369"/>
      <c r="D47" s="367"/>
      <c r="E47" s="371"/>
      <c r="F47" s="384"/>
      <c r="G47" s="35" t="s">
        <v>47</v>
      </c>
      <c r="H47" s="62"/>
      <c r="I47" s="75"/>
      <c r="J47" s="76"/>
      <c r="K47" s="76"/>
      <c r="L47" s="76"/>
      <c r="M47" s="76"/>
      <c r="N47" s="76"/>
      <c r="O47" s="76"/>
      <c r="P47" s="76"/>
      <c r="Q47" s="77"/>
      <c r="R47" s="373"/>
    </row>
    <row r="48" spans="1:18" ht="12.75">
      <c r="A48" s="365"/>
      <c r="B48" s="367"/>
      <c r="C48" s="369"/>
      <c r="D48" s="367"/>
      <c r="E48" s="344"/>
      <c r="F48" s="139" t="s">
        <v>169</v>
      </c>
      <c r="G48" s="35" t="s">
        <v>48</v>
      </c>
      <c r="H48" s="62"/>
      <c r="I48" s="75"/>
      <c r="J48" s="76"/>
      <c r="K48" s="76"/>
      <c r="L48" s="76"/>
      <c r="M48" s="76"/>
      <c r="N48" s="76"/>
      <c r="O48" s="76"/>
      <c r="P48" s="76"/>
      <c r="Q48" s="77"/>
      <c r="R48" s="373"/>
    </row>
    <row r="49" spans="1:18" ht="12.75">
      <c r="A49" s="365"/>
      <c r="B49" s="367"/>
      <c r="C49" s="369"/>
      <c r="D49" s="367"/>
      <c r="E49" s="348"/>
      <c r="F49" s="326">
        <f>SUM(H52:Q52)</f>
        <v>0</v>
      </c>
      <c r="G49" s="35" t="s">
        <v>53</v>
      </c>
      <c r="H49" s="62"/>
      <c r="I49" s="75"/>
      <c r="J49" s="76"/>
      <c r="K49" s="76"/>
      <c r="L49" s="76"/>
      <c r="M49" s="76"/>
      <c r="N49" s="76"/>
      <c r="O49" s="76"/>
      <c r="P49" s="76"/>
      <c r="Q49" s="77"/>
      <c r="R49" s="373"/>
    </row>
    <row r="50" spans="1:18" ht="12.75">
      <c r="A50" s="365"/>
      <c r="B50" s="367"/>
      <c r="C50" s="369"/>
      <c r="D50" s="367"/>
      <c r="E50" s="371"/>
      <c r="F50" s="384"/>
      <c r="G50" s="35" t="s">
        <v>54</v>
      </c>
      <c r="H50" s="62"/>
      <c r="I50" s="75"/>
      <c r="J50" s="76"/>
      <c r="K50" s="76"/>
      <c r="L50" s="76"/>
      <c r="M50" s="76"/>
      <c r="N50" s="76"/>
      <c r="O50" s="76"/>
      <c r="P50" s="76"/>
      <c r="Q50" s="77"/>
      <c r="R50" s="373"/>
    </row>
    <row r="51" spans="1:18" ht="12.75">
      <c r="A51" s="365"/>
      <c r="B51" s="367"/>
      <c r="C51" s="369"/>
      <c r="D51" s="367"/>
      <c r="E51" s="371"/>
      <c r="F51" s="139" t="s">
        <v>170</v>
      </c>
      <c r="G51" s="35" t="s">
        <v>55</v>
      </c>
      <c r="H51" s="121">
        <f>H45+H47+H49</f>
        <v>0</v>
      </c>
      <c r="I51" s="31">
        <f>I45+I47+I49</f>
        <v>0</v>
      </c>
      <c r="J51" s="7">
        <f aca="true" t="shared" si="11" ref="J51:Q51">J45+J47+J49</f>
        <v>0</v>
      </c>
      <c r="K51" s="7">
        <f t="shared" si="11"/>
        <v>0</v>
      </c>
      <c r="L51" s="7">
        <f t="shared" si="11"/>
        <v>0</v>
      </c>
      <c r="M51" s="7">
        <f t="shared" si="11"/>
        <v>0</v>
      </c>
      <c r="N51" s="7">
        <f t="shared" si="11"/>
        <v>0</v>
      </c>
      <c r="O51" s="7">
        <f t="shared" si="11"/>
        <v>0</v>
      </c>
      <c r="P51" s="7">
        <f t="shared" si="11"/>
        <v>0</v>
      </c>
      <c r="Q51" s="28">
        <f t="shared" si="11"/>
        <v>0</v>
      </c>
      <c r="R51" s="373"/>
    </row>
    <row r="52" spans="1:18" ht="13.5" thickBot="1">
      <c r="A52" s="376"/>
      <c r="B52" s="377"/>
      <c r="C52" s="378"/>
      <c r="D52" s="377"/>
      <c r="E52" s="375"/>
      <c r="F52" s="140">
        <f>F46+F49</f>
        <v>0</v>
      </c>
      <c r="G52" s="38" t="s">
        <v>56</v>
      </c>
      <c r="H52" s="48">
        <f>H46+H48+H50</f>
        <v>0</v>
      </c>
      <c r="I52" s="33">
        <f>I46+I48+I50</f>
        <v>0</v>
      </c>
      <c r="J52" s="27">
        <f aca="true" t="shared" si="12" ref="J52:Q52">J46+J48+J50</f>
        <v>0</v>
      </c>
      <c r="K52" s="27">
        <f t="shared" si="12"/>
        <v>0</v>
      </c>
      <c r="L52" s="27">
        <f t="shared" si="12"/>
        <v>0</v>
      </c>
      <c r="M52" s="27">
        <f t="shared" si="12"/>
        <v>0</v>
      </c>
      <c r="N52" s="27">
        <f t="shared" si="12"/>
        <v>0</v>
      </c>
      <c r="O52" s="27">
        <f t="shared" si="12"/>
        <v>0</v>
      </c>
      <c r="P52" s="27">
        <f t="shared" si="12"/>
        <v>0</v>
      </c>
      <c r="Q52" s="30">
        <f t="shared" si="12"/>
        <v>0</v>
      </c>
      <c r="R52" s="374"/>
    </row>
    <row r="53" spans="1:18" ht="12.75">
      <c r="A53" s="365">
        <v>7</v>
      </c>
      <c r="B53" s="367"/>
      <c r="C53" s="369"/>
      <c r="D53" s="367"/>
      <c r="E53" s="371"/>
      <c r="F53" s="138" t="s">
        <v>168</v>
      </c>
      <c r="G53" s="34" t="s">
        <v>49</v>
      </c>
      <c r="H53" s="59"/>
      <c r="I53" s="72"/>
      <c r="J53" s="73"/>
      <c r="K53" s="73"/>
      <c r="L53" s="73"/>
      <c r="M53" s="73"/>
      <c r="N53" s="73"/>
      <c r="O53" s="73"/>
      <c r="P53" s="73"/>
      <c r="Q53" s="74"/>
      <c r="R53" s="372"/>
    </row>
    <row r="54" spans="1:18" ht="12.75">
      <c r="A54" s="365"/>
      <c r="B54" s="367"/>
      <c r="C54" s="369"/>
      <c r="D54" s="367"/>
      <c r="E54" s="371"/>
      <c r="F54" s="326">
        <f>SUM(H59:Q59)</f>
        <v>0</v>
      </c>
      <c r="G54" s="35" t="s">
        <v>50</v>
      </c>
      <c r="H54" s="62"/>
      <c r="I54" s="75"/>
      <c r="J54" s="76"/>
      <c r="K54" s="76"/>
      <c r="L54" s="76"/>
      <c r="M54" s="76"/>
      <c r="N54" s="76"/>
      <c r="O54" s="76"/>
      <c r="P54" s="76"/>
      <c r="Q54" s="77"/>
      <c r="R54" s="382"/>
    </row>
    <row r="55" spans="1:18" ht="12.75">
      <c r="A55" s="365"/>
      <c r="B55" s="367"/>
      <c r="C55" s="369"/>
      <c r="D55" s="367"/>
      <c r="E55" s="371"/>
      <c r="F55" s="384"/>
      <c r="G55" s="35" t="s">
        <v>47</v>
      </c>
      <c r="H55" s="62"/>
      <c r="I55" s="75"/>
      <c r="J55" s="76"/>
      <c r="K55" s="76"/>
      <c r="L55" s="76"/>
      <c r="M55" s="76"/>
      <c r="N55" s="76"/>
      <c r="O55" s="76"/>
      <c r="P55" s="76"/>
      <c r="Q55" s="77"/>
      <c r="R55" s="382"/>
    </row>
    <row r="56" spans="1:18" ht="12.75">
      <c r="A56" s="365"/>
      <c r="B56" s="367"/>
      <c r="C56" s="369"/>
      <c r="D56" s="367"/>
      <c r="E56" s="344"/>
      <c r="F56" s="139" t="s">
        <v>169</v>
      </c>
      <c r="G56" s="35" t="s">
        <v>48</v>
      </c>
      <c r="H56" s="62"/>
      <c r="I56" s="75"/>
      <c r="J56" s="76"/>
      <c r="K56" s="76"/>
      <c r="L56" s="76"/>
      <c r="M56" s="76"/>
      <c r="N56" s="76"/>
      <c r="O56" s="76"/>
      <c r="P56" s="76"/>
      <c r="Q56" s="77"/>
      <c r="R56" s="382"/>
    </row>
    <row r="57" spans="1:18" ht="12.75">
      <c r="A57" s="365"/>
      <c r="B57" s="367"/>
      <c r="C57" s="369"/>
      <c r="D57" s="367"/>
      <c r="E57" s="348"/>
      <c r="F57" s="326">
        <f>SUM(H60:Q60)</f>
        <v>0</v>
      </c>
      <c r="G57" s="35" t="s">
        <v>53</v>
      </c>
      <c r="H57" s="62"/>
      <c r="I57" s="75"/>
      <c r="J57" s="76"/>
      <c r="K57" s="76"/>
      <c r="L57" s="76"/>
      <c r="M57" s="76"/>
      <c r="N57" s="76"/>
      <c r="O57" s="76"/>
      <c r="P57" s="76"/>
      <c r="Q57" s="77"/>
      <c r="R57" s="382"/>
    </row>
    <row r="58" spans="1:18" ht="12.75">
      <c r="A58" s="365"/>
      <c r="B58" s="367"/>
      <c r="C58" s="369"/>
      <c r="D58" s="367"/>
      <c r="E58" s="371"/>
      <c r="F58" s="384"/>
      <c r="G58" s="35" t="s">
        <v>54</v>
      </c>
      <c r="H58" s="62"/>
      <c r="I58" s="75"/>
      <c r="J58" s="76"/>
      <c r="K58" s="76"/>
      <c r="L58" s="76"/>
      <c r="M58" s="76"/>
      <c r="N58" s="76"/>
      <c r="O58" s="76"/>
      <c r="P58" s="76"/>
      <c r="Q58" s="77"/>
      <c r="R58" s="382"/>
    </row>
    <row r="59" spans="1:18" ht="12.75">
      <c r="A59" s="365"/>
      <c r="B59" s="367"/>
      <c r="C59" s="369"/>
      <c r="D59" s="367"/>
      <c r="E59" s="371"/>
      <c r="F59" s="139" t="s">
        <v>170</v>
      </c>
      <c r="G59" s="35" t="s">
        <v>55</v>
      </c>
      <c r="H59" s="121">
        <f>H53+H55+H57</f>
        <v>0</v>
      </c>
      <c r="I59" s="31">
        <f>I53+I55+I57</f>
        <v>0</v>
      </c>
      <c r="J59" s="7">
        <f aca="true" t="shared" si="13" ref="J59:Q59">J53+J55+J57</f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28">
        <f t="shared" si="13"/>
        <v>0</v>
      </c>
      <c r="R59" s="382"/>
    </row>
    <row r="60" spans="1:18" ht="13.5" thickBot="1">
      <c r="A60" s="365"/>
      <c r="B60" s="367"/>
      <c r="C60" s="369"/>
      <c r="D60" s="367"/>
      <c r="E60" s="371"/>
      <c r="F60" s="140">
        <f>F54+F57</f>
        <v>0</v>
      </c>
      <c r="G60" s="36" t="s">
        <v>56</v>
      </c>
      <c r="H60" s="48">
        <f>H54+H56+H58</f>
        <v>0</v>
      </c>
      <c r="I60" s="32">
        <f>I54+I56+I58</f>
        <v>0</v>
      </c>
      <c r="J60" s="25">
        <f aca="true" t="shared" si="14" ref="J60:Q60">J54+J56+J58</f>
        <v>0</v>
      </c>
      <c r="K60" s="25">
        <f t="shared" si="14"/>
        <v>0</v>
      </c>
      <c r="L60" s="25">
        <f t="shared" si="14"/>
        <v>0</v>
      </c>
      <c r="M60" s="25">
        <f t="shared" si="14"/>
        <v>0</v>
      </c>
      <c r="N60" s="25">
        <f t="shared" si="14"/>
        <v>0</v>
      </c>
      <c r="O60" s="25">
        <f t="shared" si="14"/>
        <v>0</v>
      </c>
      <c r="P60" s="25">
        <f t="shared" si="14"/>
        <v>0</v>
      </c>
      <c r="Q60" s="29">
        <f t="shared" si="14"/>
        <v>0</v>
      </c>
      <c r="R60" s="383"/>
    </row>
    <row r="61" spans="1:18" ht="12.75">
      <c r="A61" s="364">
        <v>8</v>
      </c>
      <c r="B61" s="366"/>
      <c r="C61" s="368"/>
      <c r="D61" s="366"/>
      <c r="E61" s="370"/>
      <c r="F61" s="138" t="s">
        <v>168</v>
      </c>
      <c r="G61" s="37" t="s">
        <v>49</v>
      </c>
      <c r="H61" s="59"/>
      <c r="I61" s="78"/>
      <c r="J61" s="79"/>
      <c r="K61" s="79"/>
      <c r="L61" s="79"/>
      <c r="M61" s="79"/>
      <c r="N61" s="79"/>
      <c r="O61" s="79"/>
      <c r="P61" s="79"/>
      <c r="Q61" s="80"/>
      <c r="R61" s="372"/>
    </row>
    <row r="62" spans="1:18" ht="12.75">
      <c r="A62" s="365"/>
      <c r="B62" s="367"/>
      <c r="C62" s="369"/>
      <c r="D62" s="367"/>
      <c r="E62" s="371"/>
      <c r="F62" s="326">
        <f>SUM(H67:Q67)</f>
        <v>0</v>
      </c>
      <c r="G62" s="35" t="s">
        <v>50</v>
      </c>
      <c r="H62" s="62"/>
      <c r="I62" s="75"/>
      <c r="J62" s="76"/>
      <c r="K62" s="76"/>
      <c r="L62" s="76"/>
      <c r="M62" s="76"/>
      <c r="N62" s="76"/>
      <c r="O62" s="76"/>
      <c r="P62" s="76"/>
      <c r="Q62" s="77"/>
      <c r="R62" s="373"/>
    </row>
    <row r="63" spans="1:18" ht="12.75">
      <c r="A63" s="365"/>
      <c r="B63" s="367"/>
      <c r="C63" s="369"/>
      <c r="D63" s="367"/>
      <c r="E63" s="371"/>
      <c r="F63" s="384"/>
      <c r="G63" s="35" t="s">
        <v>47</v>
      </c>
      <c r="H63" s="62"/>
      <c r="I63" s="75"/>
      <c r="J63" s="76"/>
      <c r="K63" s="76"/>
      <c r="L63" s="76"/>
      <c r="M63" s="76"/>
      <c r="N63" s="76"/>
      <c r="O63" s="76"/>
      <c r="P63" s="76"/>
      <c r="Q63" s="77"/>
      <c r="R63" s="373"/>
    </row>
    <row r="64" spans="1:18" ht="12.75">
      <c r="A64" s="365"/>
      <c r="B64" s="367"/>
      <c r="C64" s="369"/>
      <c r="D64" s="367"/>
      <c r="E64" s="344"/>
      <c r="F64" s="139" t="s">
        <v>169</v>
      </c>
      <c r="G64" s="35" t="s">
        <v>48</v>
      </c>
      <c r="H64" s="62"/>
      <c r="I64" s="75"/>
      <c r="J64" s="76"/>
      <c r="K64" s="76"/>
      <c r="L64" s="76"/>
      <c r="M64" s="76"/>
      <c r="N64" s="76"/>
      <c r="O64" s="76"/>
      <c r="P64" s="76"/>
      <c r="Q64" s="77"/>
      <c r="R64" s="373"/>
    </row>
    <row r="65" spans="1:18" ht="12.75">
      <c r="A65" s="365"/>
      <c r="B65" s="367"/>
      <c r="C65" s="369"/>
      <c r="D65" s="367"/>
      <c r="E65" s="348"/>
      <c r="F65" s="326">
        <f>SUM(H68:Q68)</f>
        <v>0</v>
      </c>
      <c r="G65" s="35" t="s">
        <v>53</v>
      </c>
      <c r="H65" s="62"/>
      <c r="I65" s="75"/>
      <c r="J65" s="76"/>
      <c r="K65" s="76"/>
      <c r="L65" s="76"/>
      <c r="M65" s="76"/>
      <c r="N65" s="76"/>
      <c r="O65" s="76"/>
      <c r="P65" s="76"/>
      <c r="Q65" s="77"/>
      <c r="R65" s="373"/>
    </row>
    <row r="66" spans="1:18" ht="12.75">
      <c r="A66" s="365"/>
      <c r="B66" s="367"/>
      <c r="C66" s="369"/>
      <c r="D66" s="367"/>
      <c r="E66" s="371"/>
      <c r="F66" s="384"/>
      <c r="G66" s="35" t="s">
        <v>54</v>
      </c>
      <c r="H66" s="62"/>
      <c r="I66" s="75"/>
      <c r="J66" s="76"/>
      <c r="K66" s="76"/>
      <c r="L66" s="76"/>
      <c r="M66" s="76"/>
      <c r="N66" s="76"/>
      <c r="O66" s="76"/>
      <c r="P66" s="76"/>
      <c r="Q66" s="77"/>
      <c r="R66" s="373"/>
    </row>
    <row r="67" spans="1:18" ht="12.75">
      <c r="A67" s="365"/>
      <c r="B67" s="367"/>
      <c r="C67" s="369"/>
      <c r="D67" s="367"/>
      <c r="E67" s="371"/>
      <c r="F67" s="139" t="s">
        <v>170</v>
      </c>
      <c r="G67" s="35" t="s">
        <v>55</v>
      </c>
      <c r="H67" s="121">
        <f>H61+H63+H65</f>
        <v>0</v>
      </c>
      <c r="I67" s="31">
        <f>I61+I63+I65</f>
        <v>0</v>
      </c>
      <c r="J67" s="7">
        <f aca="true" t="shared" si="15" ref="J67:Q67">J61+J63+J65</f>
        <v>0</v>
      </c>
      <c r="K67" s="7">
        <f t="shared" si="15"/>
        <v>0</v>
      </c>
      <c r="L67" s="7">
        <f t="shared" si="15"/>
        <v>0</v>
      </c>
      <c r="M67" s="7">
        <f t="shared" si="15"/>
        <v>0</v>
      </c>
      <c r="N67" s="7">
        <f t="shared" si="15"/>
        <v>0</v>
      </c>
      <c r="O67" s="7">
        <f t="shared" si="15"/>
        <v>0</v>
      </c>
      <c r="P67" s="7">
        <f t="shared" si="15"/>
        <v>0</v>
      </c>
      <c r="Q67" s="28">
        <f t="shared" si="15"/>
        <v>0</v>
      </c>
      <c r="R67" s="373"/>
    </row>
    <row r="68" spans="1:18" ht="13.5" thickBot="1">
      <c r="A68" s="376"/>
      <c r="B68" s="377"/>
      <c r="C68" s="378"/>
      <c r="D68" s="377"/>
      <c r="E68" s="375"/>
      <c r="F68" s="140">
        <f>F62+F65</f>
        <v>0</v>
      </c>
      <c r="G68" s="38" t="s">
        <v>56</v>
      </c>
      <c r="H68" s="48">
        <f>H62+H64+H66</f>
        <v>0</v>
      </c>
      <c r="I68" s="33">
        <f>I62+I64+I66</f>
        <v>0</v>
      </c>
      <c r="J68" s="27">
        <f aca="true" t="shared" si="16" ref="J68:Q68">J62+J64+J66</f>
        <v>0</v>
      </c>
      <c r="K68" s="27">
        <f t="shared" si="16"/>
        <v>0</v>
      </c>
      <c r="L68" s="27">
        <f t="shared" si="16"/>
        <v>0</v>
      </c>
      <c r="M68" s="27">
        <f t="shared" si="16"/>
        <v>0</v>
      </c>
      <c r="N68" s="27">
        <f t="shared" si="16"/>
        <v>0</v>
      </c>
      <c r="O68" s="27">
        <f t="shared" si="16"/>
        <v>0</v>
      </c>
      <c r="P68" s="27">
        <f t="shared" si="16"/>
        <v>0</v>
      </c>
      <c r="Q68" s="30">
        <f t="shared" si="16"/>
        <v>0</v>
      </c>
      <c r="R68" s="374"/>
    </row>
    <row r="69" spans="1:18" ht="12.75">
      <c r="A69" s="365">
        <v>9</v>
      </c>
      <c r="B69" s="367"/>
      <c r="C69" s="369"/>
      <c r="D69" s="367"/>
      <c r="E69" s="371"/>
      <c r="F69" s="138" t="s">
        <v>168</v>
      </c>
      <c r="G69" s="34" t="s">
        <v>49</v>
      </c>
      <c r="H69" s="59"/>
      <c r="I69" s="72"/>
      <c r="J69" s="73"/>
      <c r="K69" s="73"/>
      <c r="L69" s="73"/>
      <c r="M69" s="73"/>
      <c r="N69" s="73"/>
      <c r="O69" s="73"/>
      <c r="P69" s="73"/>
      <c r="Q69" s="74"/>
      <c r="R69" s="372"/>
    </row>
    <row r="70" spans="1:18" ht="12.75">
      <c r="A70" s="365"/>
      <c r="B70" s="367"/>
      <c r="C70" s="369"/>
      <c r="D70" s="367"/>
      <c r="E70" s="371"/>
      <c r="F70" s="326">
        <f>SUM(H75:Q75)</f>
        <v>0</v>
      </c>
      <c r="G70" s="35" t="s">
        <v>50</v>
      </c>
      <c r="H70" s="62"/>
      <c r="I70" s="75"/>
      <c r="J70" s="76"/>
      <c r="K70" s="76"/>
      <c r="L70" s="76"/>
      <c r="M70" s="76"/>
      <c r="N70" s="76"/>
      <c r="O70" s="76"/>
      <c r="P70" s="76"/>
      <c r="Q70" s="77"/>
      <c r="R70" s="382"/>
    </row>
    <row r="71" spans="1:18" ht="12.75">
      <c r="A71" s="365"/>
      <c r="B71" s="367"/>
      <c r="C71" s="369"/>
      <c r="D71" s="367"/>
      <c r="E71" s="371"/>
      <c r="F71" s="384"/>
      <c r="G71" s="35" t="s">
        <v>47</v>
      </c>
      <c r="H71" s="62"/>
      <c r="I71" s="75"/>
      <c r="J71" s="76"/>
      <c r="K71" s="76"/>
      <c r="L71" s="76"/>
      <c r="M71" s="76"/>
      <c r="N71" s="76"/>
      <c r="O71" s="76"/>
      <c r="P71" s="76"/>
      <c r="Q71" s="77"/>
      <c r="R71" s="382"/>
    </row>
    <row r="72" spans="1:18" ht="12.75">
      <c r="A72" s="365"/>
      <c r="B72" s="367"/>
      <c r="C72" s="369"/>
      <c r="D72" s="367"/>
      <c r="E72" s="344"/>
      <c r="F72" s="139" t="s">
        <v>169</v>
      </c>
      <c r="G72" s="35" t="s">
        <v>48</v>
      </c>
      <c r="H72" s="62"/>
      <c r="I72" s="75"/>
      <c r="J72" s="76"/>
      <c r="K72" s="76"/>
      <c r="L72" s="76"/>
      <c r="M72" s="76"/>
      <c r="N72" s="76"/>
      <c r="O72" s="76"/>
      <c r="P72" s="76"/>
      <c r="Q72" s="77"/>
      <c r="R72" s="382"/>
    </row>
    <row r="73" spans="1:18" ht="12.75">
      <c r="A73" s="365"/>
      <c r="B73" s="367"/>
      <c r="C73" s="369"/>
      <c r="D73" s="367"/>
      <c r="E73" s="348"/>
      <c r="F73" s="326">
        <f>SUM(H76:Q76)</f>
        <v>0</v>
      </c>
      <c r="G73" s="35" t="s">
        <v>53</v>
      </c>
      <c r="H73" s="62"/>
      <c r="I73" s="75"/>
      <c r="J73" s="76"/>
      <c r="K73" s="76"/>
      <c r="L73" s="76"/>
      <c r="M73" s="76"/>
      <c r="N73" s="76"/>
      <c r="O73" s="76"/>
      <c r="P73" s="76"/>
      <c r="Q73" s="77"/>
      <c r="R73" s="382"/>
    </row>
    <row r="74" spans="1:18" ht="12.75">
      <c r="A74" s="365"/>
      <c r="B74" s="367"/>
      <c r="C74" s="369"/>
      <c r="D74" s="367"/>
      <c r="E74" s="371"/>
      <c r="F74" s="384"/>
      <c r="G74" s="35" t="s">
        <v>54</v>
      </c>
      <c r="H74" s="62"/>
      <c r="I74" s="75"/>
      <c r="J74" s="76"/>
      <c r="K74" s="76"/>
      <c r="L74" s="76"/>
      <c r="M74" s="76"/>
      <c r="N74" s="76"/>
      <c r="O74" s="76"/>
      <c r="P74" s="76"/>
      <c r="Q74" s="77"/>
      <c r="R74" s="382"/>
    </row>
    <row r="75" spans="1:18" ht="12.75">
      <c r="A75" s="365"/>
      <c r="B75" s="367"/>
      <c r="C75" s="369"/>
      <c r="D75" s="367"/>
      <c r="E75" s="371"/>
      <c r="F75" s="139" t="s">
        <v>170</v>
      </c>
      <c r="G75" s="35" t="s">
        <v>55</v>
      </c>
      <c r="H75" s="121">
        <f>H69+H71+H73</f>
        <v>0</v>
      </c>
      <c r="I75" s="31">
        <f>I69+I71+I73</f>
        <v>0</v>
      </c>
      <c r="J75" s="7">
        <f aca="true" t="shared" si="17" ref="J75:Q75">J69+J71+J73</f>
        <v>0</v>
      </c>
      <c r="K75" s="7">
        <f t="shared" si="17"/>
        <v>0</v>
      </c>
      <c r="L75" s="7">
        <f t="shared" si="17"/>
        <v>0</v>
      </c>
      <c r="M75" s="7">
        <f t="shared" si="17"/>
        <v>0</v>
      </c>
      <c r="N75" s="7">
        <f t="shared" si="17"/>
        <v>0</v>
      </c>
      <c r="O75" s="7">
        <f t="shared" si="17"/>
        <v>0</v>
      </c>
      <c r="P75" s="7">
        <f t="shared" si="17"/>
        <v>0</v>
      </c>
      <c r="Q75" s="28">
        <f t="shared" si="17"/>
        <v>0</v>
      </c>
      <c r="R75" s="382"/>
    </row>
    <row r="76" spans="1:18" ht="13.5" thickBot="1">
      <c r="A76" s="365"/>
      <c r="B76" s="367"/>
      <c r="C76" s="369"/>
      <c r="D76" s="367"/>
      <c r="E76" s="371"/>
      <c r="F76" s="140">
        <f>F70+F73</f>
        <v>0</v>
      </c>
      <c r="G76" s="36" t="s">
        <v>56</v>
      </c>
      <c r="H76" s="48">
        <f>H70+H72+H74</f>
        <v>0</v>
      </c>
      <c r="I76" s="32">
        <f>I70+I72+I74</f>
        <v>0</v>
      </c>
      <c r="J76" s="25">
        <f aca="true" t="shared" si="18" ref="J76:Q76">J70+J72+J74</f>
        <v>0</v>
      </c>
      <c r="K76" s="25">
        <f t="shared" si="18"/>
        <v>0</v>
      </c>
      <c r="L76" s="25">
        <f t="shared" si="18"/>
        <v>0</v>
      </c>
      <c r="M76" s="25">
        <f t="shared" si="18"/>
        <v>0</v>
      </c>
      <c r="N76" s="25">
        <f t="shared" si="18"/>
        <v>0</v>
      </c>
      <c r="O76" s="25">
        <f t="shared" si="18"/>
        <v>0</v>
      </c>
      <c r="P76" s="25">
        <f t="shared" si="18"/>
        <v>0</v>
      </c>
      <c r="Q76" s="29">
        <f t="shared" si="18"/>
        <v>0</v>
      </c>
      <c r="R76" s="383"/>
    </row>
    <row r="77" spans="1:18" ht="12.75">
      <c r="A77" s="364">
        <v>10</v>
      </c>
      <c r="B77" s="366"/>
      <c r="C77" s="368"/>
      <c r="D77" s="366"/>
      <c r="E77" s="370"/>
      <c r="F77" s="138" t="s">
        <v>168</v>
      </c>
      <c r="G77" s="37" t="s">
        <v>49</v>
      </c>
      <c r="H77" s="59"/>
      <c r="I77" s="78"/>
      <c r="J77" s="79"/>
      <c r="K77" s="79"/>
      <c r="L77" s="79"/>
      <c r="M77" s="79"/>
      <c r="N77" s="79"/>
      <c r="O77" s="79"/>
      <c r="P77" s="79"/>
      <c r="Q77" s="80"/>
      <c r="R77" s="372"/>
    </row>
    <row r="78" spans="1:18" ht="12.75">
      <c r="A78" s="365"/>
      <c r="B78" s="367"/>
      <c r="C78" s="369"/>
      <c r="D78" s="367"/>
      <c r="E78" s="371"/>
      <c r="F78" s="326">
        <f>SUM(H83:Q83)</f>
        <v>0</v>
      </c>
      <c r="G78" s="35" t="s">
        <v>50</v>
      </c>
      <c r="H78" s="62"/>
      <c r="I78" s="75"/>
      <c r="J78" s="76"/>
      <c r="K78" s="76"/>
      <c r="L78" s="76"/>
      <c r="M78" s="76"/>
      <c r="N78" s="76"/>
      <c r="O78" s="76"/>
      <c r="P78" s="76"/>
      <c r="Q78" s="77"/>
      <c r="R78" s="373"/>
    </row>
    <row r="79" spans="1:18" ht="12.75">
      <c r="A79" s="365"/>
      <c r="B79" s="367"/>
      <c r="C79" s="369"/>
      <c r="D79" s="367"/>
      <c r="E79" s="371"/>
      <c r="F79" s="384"/>
      <c r="G79" s="35" t="s">
        <v>47</v>
      </c>
      <c r="H79" s="62"/>
      <c r="I79" s="75"/>
      <c r="J79" s="76"/>
      <c r="K79" s="76"/>
      <c r="L79" s="76"/>
      <c r="M79" s="76"/>
      <c r="N79" s="76"/>
      <c r="O79" s="76"/>
      <c r="P79" s="76"/>
      <c r="Q79" s="77"/>
      <c r="R79" s="373"/>
    </row>
    <row r="80" spans="1:18" ht="12.75">
      <c r="A80" s="365"/>
      <c r="B80" s="367"/>
      <c r="C80" s="369"/>
      <c r="D80" s="367"/>
      <c r="E80" s="344"/>
      <c r="F80" s="139" t="s">
        <v>169</v>
      </c>
      <c r="G80" s="35" t="s">
        <v>48</v>
      </c>
      <c r="H80" s="62"/>
      <c r="I80" s="75"/>
      <c r="J80" s="76"/>
      <c r="K80" s="76"/>
      <c r="L80" s="76"/>
      <c r="M80" s="76"/>
      <c r="N80" s="76"/>
      <c r="O80" s="76"/>
      <c r="P80" s="76"/>
      <c r="Q80" s="77"/>
      <c r="R80" s="373"/>
    </row>
    <row r="81" spans="1:18" ht="12.75">
      <c r="A81" s="365"/>
      <c r="B81" s="367"/>
      <c r="C81" s="369"/>
      <c r="D81" s="367"/>
      <c r="E81" s="348"/>
      <c r="F81" s="326">
        <f>SUM(H84:Q84)</f>
        <v>0</v>
      </c>
      <c r="G81" s="35" t="s">
        <v>53</v>
      </c>
      <c r="H81" s="62"/>
      <c r="I81" s="75"/>
      <c r="J81" s="76"/>
      <c r="K81" s="76"/>
      <c r="L81" s="76"/>
      <c r="M81" s="76"/>
      <c r="N81" s="76"/>
      <c r="O81" s="76"/>
      <c r="P81" s="76"/>
      <c r="Q81" s="77"/>
      <c r="R81" s="373"/>
    </row>
    <row r="82" spans="1:18" ht="12.75">
      <c r="A82" s="365"/>
      <c r="B82" s="367"/>
      <c r="C82" s="369"/>
      <c r="D82" s="367"/>
      <c r="E82" s="371"/>
      <c r="F82" s="384"/>
      <c r="G82" s="35" t="s">
        <v>54</v>
      </c>
      <c r="H82" s="62"/>
      <c r="I82" s="75"/>
      <c r="J82" s="76"/>
      <c r="K82" s="76"/>
      <c r="L82" s="76"/>
      <c r="M82" s="76"/>
      <c r="N82" s="76"/>
      <c r="O82" s="76"/>
      <c r="P82" s="76"/>
      <c r="Q82" s="77"/>
      <c r="R82" s="373"/>
    </row>
    <row r="83" spans="1:18" ht="12.75">
      <c r="A83" s="365"/>
      <c r="B83" s="367"/>
      <c r="C83" s="369"/>
      <c r="D83" s="367"/>
      <c r="E83" s="371"/>
      <c r="F83" s="139" t="s">
        <v>170</v>
      </c>
      <c r="G83" s="35" t="s">
        <v>55</v>
      </c>
      <c r="H83" s="121">
        <f>H77+H79+H81</f>
        <v>0</v>
      </c>
      <c r="I83" s="31">
        <f>I77+I79+I81</f>
        <v>0</v>
      </c>
      <c r="J83" s="7">
        <f aca="true" t="shared" si="19" ref="J83:Q83">J77+J79+J81</f>
        <v>0</v>
      </c>
      <c r="K83" s="7">
        <f t="shared" si="19"/>
        <v>0</v>
      </c>
      <c r="L83" s="7">
        <f t="shared" si="19"/>
        <v>0</v>
      </c>
      <c r="M83" s="7">
        <f t="shared" si="19"/>
        <v>0</v>
      </c>
      <c r="N83" s="7">
        <f t="shared" si="19"/>
        <v>0</v>
      </c>
      <c r="O83" s="7">
        <f t="shared" si="19"/>
        <v>0</v>
      </c>
      <c r="P83" s="7">
        <f t="shared" si="19"/>
        <v>0</v>
      </c>
      <c r="Q83" s="28">
        <f t="shared" si="19"/>
        <v>0</v>
      </c>
      <c r="R83" s="373"/>
    </row>
    <row r="84" spans="1:18" ht="13.5" thickBot="1">
      <c r="A84" s="376"/>
      <c r="B84" s="377"/>
      <c r="C84" s="378"/>
      <c r="D84" s="377"/>
      <c r="E84" s="375"/>
      <c r="F84" s="140">
        <f>F78+F81</f>
        <v>0</v>
      </c>
      <c r="G84" s="38" t="s">
        <v>56</v>
      </c>
      <c r="H84" s="48">
        <f>H78+H80+H82</f>
        <v>0</v>
      </c>
      <c r="I84" s="33">
        <f>I78+I80+I82</f>
        <v>0</v>
      </c>
      <c r="J84" s="27">
        <f aca="true" t="shared" si="20" ref="J84:Q84">J78+J80+J82</f>
        <v>0</v>
      </c>
      <c r="K84" s="27">
        <f t="shared" si="20"/>
        <v>0</v>
      </c>
      <c r="L84" s="27">
        <f t="shared" si="20"/>
        <v>0</v>
      </c>
      <c r="M84" s="27">
        <f t="shared" si="20"/>
        <v>0</v>
      </c>
      <c r="N84" s="27">
        <f t="shared" si="20"/>
        <v>0</v>
      </c>
      <c r="O84" s="27">
        <f t="shared" si="20"/>
        <v>0</v>
      </c>
      <c r="P84" s="27">
        <f t="shared" si="20"/>
        <v>0</v>
      </c>
      <c r="Q84" s="30">
        <f t="shared" si="20"/>
        <v>0</v>
      </c>
      <c r="R84" s="374"/>
    </row>
    <row r="85" spans="1:18" ht="12.75">
      <c r="A85" s="364">
        <v>11</v>
      </c>
      <c r="B85" s="366"/>
      <c r="C85" s="368"/>
      <c r="D85" s="366"/>
      <c r="E85" s="370"/>
      <c r="F85" s="138" t="s">
        <v>168</v>
      </c>
      <c r="G85" s="37" t="s">
        <v>148</v>
      </c>
      <c r="H85" s="59"/>
      <c r="I85" s="72"/>
      <c r="J85" s="73"/>
      <c r="K85" s="73"/>
      <c r="L85" s="73"/>
      <c r="M85" s="73"/>
      <c r="N85" s="73"/>
      <c r="O85" s="73"/>
      <c r="P85" s="73"/>
      <c r="Q85" s="74"/>
      <c r="R85" s="372"/>
    </row>
    <row r="86" spans="1:18" ht="12.75">
      <c r="A86" s="365"/>
      <c r="B86" s="367"/>
      <c r="C86" s="369"/>
      <c r="D86" s="367"/>
      <c r="E86" s="371"/>
      <c r="F86" s="326">
        <f>SUM(H91:Q91)</f>
        <v>0</v>
      </c>
      <c r="G86" s="35" t="s">
        <v>149</v>
      </c>
      <c r="H86" s="62"/>
      <c r="I86" s="75"/>
      <c r="J86" s="76"/>
      <c r="K86" s="76"/>
      <c r="L86" s="76"/>
      <c r="M86" s="76"/>
      <c r="N86" s="76"/>
      <c r="O86" s="76"/>
      <c r="P86" s="76"/>
      <c r="Q86" s="77"/>
      <c r="R86" s="385"/>
    </row>
    <row r="87" spans="1:18" ht="12.75">
      <c r="A87" s="365"/>
      <c r="B87" s="367"/>
      <c r="C87" s="369"/>
      <c r="D87" s="367"/>
      <c r="E87" s="371"/>
      <c r="F87" s="384"/>
      <c r="G87" s="35" t="s">
        <v>47</v>
      </c>
      <c r="H87" s="62"/>
      <c r="I87" s="75"/>
      <c r="J87" s="76"/>
      <c r="K87" s="76"/>
      <c r="L87" s="76"/>
      <c r="M87" s="76"/>
      <c r="N87" s="76"/>
      <c r="O87" s="76"/>
      <c r="P87" s="76"/>
      <c r="Q87" s="77"/>
      <c r="R87" s="385"/>
    </row>
    <row r="88" spans="1:18" ht="12.75">
      <c r="A88" s="365"/>
      <c r="B88" s="367"/>
      <c r="C88" s="369"/>
      <c r="D88" s="367"/>
      <c r="E88" s="344"/>
      <c r="F88" s="139" t="s">
        <v>169</v>
      </c>
      <c r="G88" s="35" t="s">
        <v>48</v>
      </c>
      <c r="H88" s="62"/>
      <c r="I88" s="75"/>
      <c r="J88" s="76"/>
      <c r="K88" s="76"/>
      <c r="L88" s="76"/>
      <c r="M88" s="76"/>
      <c r="N88" s="76"/>
      <c r="O88" s="76"/>
      <c r="P88" s="76"/>
      <c r="Q88" s="77"/>
      <c r="R88" s="385"/>
    </row>
    <row r="89" spans="1:18" ht="12.75">
      <c r="A89" s="365"/>
      <c r="B89" s="367"/>
      <c r="C89" s="369"/>
      <c r="D89" s="367"/>
      <c r="E89" s="348"/>
      <c r="F89" s="326">
        <f>SUM(H92:Q92)</f>
        <v>0</v>
      </c>
      <c r="G89" s="35" t="s">
        <v>53</v>
      </c>
      <c r="H89" s="62"/>
      <c r="I89" s="75"/>
      <c r="J89" s="76"/>
      <c r="K89" s="76"/>
      <c r="L89" s="76"/>
      <c r="M89" s="76"/>
      <c r="N89" s="76"/>
      <c r="O89" s="76"/>
      <c r="P89" s="76"/>
      <c r="Q89" s="77"/>
      <c r="R89" s="385"/>
    </row>
    <row r="90" spans="1:18" ht="12.75">
      <c r="A90" s="365"/>
      <c r="B90" s="367"/>
      <c r="C90" s="369"/>
      <c r="D90" s="367"/>
      <c r="E90" s="371"/>
      <c r="F90" s="384"/>
      <c r="G90" s="35" t="s">
        <v>54</v>
      </c>
      <c r="H90" s="62"/>
      <c r="I90" s="75"/>
      <c r="J90" s="76"/>
      <c r="K90" s="76"/>
      <c r="L90" s="76"/>
      <c r="M90" s="76"/>
      <c r="N90" s="76"/>
      <c r="O90" s="76"/>
      <c r="P90" s="76"/>
      <c r="Q90" s="77"/>
      <c r="R90" s="385"/>
    </row>
    <row r="91" spans="1:18" ht="12.75">
      <c r="A91" s="365"/>
      <c r="B91" s="367"/>
      <c r="C91" s="369"/>
      <c r="D91" s="367"/>
      <c r="E91" s="371"/>
      <c r="F91" s="139" t="s">
        <v>170</v>
      </c>
      <c r="G91" s="35" t="s">
        <v>55</v>
      </c>
      <c r="H91" s="121">
        <f>H85+H87+H89</f>
        <v>0</v>
      </c>
      <c r="I91" s="31">
        <f>I85+I87+I89</f>
        <v>0</v>
      </c>
      <c r="J91" s="7">
        <f aca="true" t="shared" si="21" ref="J91:Q91">J85+J87+J89</f>
        <v>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0</v>
      </c>
      <c r="P91" s="7">
        <f t="shared" si="21"/>
        <v>0</v>
      </c>
      <c r="Q91" s="28">
        <f t="shared" si="21"/>
        <v>0</v>
      </c>
      <c r="R91" s="385"/>
    </row>
    <row r="92" spans="1:18" ht="13.5" thickBot="1">
      <c r="A92" s="365"/>
      <c r="B92" s="367"/>
      <c r="C92" s="369"/>
      <c r="D92" s="367"/>
      <c r="E92" s="371"/>
      <c r="F92" s="140">
        <f>F86+F89</f>
        <v>0</v>
      </c>
      <c r="G92" s="36" t="s">
        <v>56</v>
      </c>
      <c r="H92" s="48">
        <f>H86+H88+H90</f>
        <v>0</v>
      </c>
      <c r="I92" s="32">
        <f>I86+I88+I90</f>
        <v>0</v>
      </c>
      <c r="J92" s="25">
        <f aca="true" t="shared" si="22" ref="J92:Q92">J86+J88+J90</f>
        <v>0</v>
      </c>
      <c r="K92" s="25">
        <f t="shared" si="22"/>
        <v>0</v>
      </c>
      <c r="L92" s="25">
        <f t="shared" si="22"/>
        <v>0</v>
      </c>
      <c r="M92" s="25">
        <f t="shared" si="22"/>
        <v>0</v>
      </c>
      <c r="N92" s="25">
        <f t="shared" si="22"/>
        <v>0</v>
      </c>
      <c r="O92" s="25">
        <f t="shared" si="22"/>
        <v>0</v>
      </c>
      <c r="P92" s="25">
        <f t="shared" si="22"/>
        <v>0</v>
      </c>
      <c r="Q92" s="29">
        <f t="shared" si="22"/>
        <v>0</v>
      </c>
      <c r="R92" s="386"/>
    </row>
    <row r="93" spans="1:18" ht="12.75">
      <c r="A93" s="364">
        <v>12</v>
      </c>
      <c r="B93" s="366"/>
      <c r="C93" s="368"/>
      <c r="D93" s="366"/>
      <c r="E93" s="370"/>
      <c r="F93" s="138" t="s">
        <v>168</v>
      </c>
      <c r="G93" s="37" t="s">
        <v>49</v>
      </c>
      <c r="H93" s="59"/>
      <c r="I93" s="78"/>
      <c r="J93" s="79"/>
      <c r="K93" s="79"/>
      <c r="L93" s="79"/>
      <c r="M93" s="79"/>
      <c r="N93" s="79"/>
      <c r="O93" s="79"/>
      <c r="P93" s="79"/>
      <c r="Q93" s="80"/>
      <c r="R93" s="372"/>
    </row>
    <row r="94" spans="1:18" ht="12.75">
      <c r="A94" s="365"/>
      <c r="B94" s="367"/>
      <c r="C94" s="369"/>
      <c r="D94" s="367"/>
      <c r="E94" s="371"/>
      <c r="F94" s="326">
        <f>SUM(H99:Q99)</f>
        <v>0</v>
      </c>
      <c r="G94" s="35" t="s">
        <v>50</v>
      </c>
      <c r="H94" s="62"/>
      <c r="I94" s="75"/>
      <c r="J94" s="76"/>
      <c r="K94" s="76"/>
      <c r="L94" s="76"/>
      <c r="M94" s="76"/>
      <c r="N94" s="76"/>
      <c r="O94" s="76"/>
      <c r="P94" s="76"/>
      <c r="Q94" s="77"/>
      <c r="R94" s="385"/>
    </row>
    <row r="95" spans="1:18" ht="12.75">
      <c r="A95" s="365"/>
      <c r="B95" s="367"/>
      <c r="C95" s="369"/>
      <c r="D95" s="367"/>
      <c r="E95" s="371"/>
      <c r="F95" s="384"/>
      <c r="G95" s="35" t="s">
        <v>47</v>
      </c>
      <c r="H95" s="62"/>
      <c r="I95" s="75"/>
      <c r="J95" s="76"/>
      <c r="K95" s="76"/>
      <c r="L95" s="76"/>
      <c r="M95" s="76"/>
      <c r="N95" s="76"/>
      <c r="O95" s="76"/>
      <c r="P95" s="76"/>
      <c r="Q95" s="77"/>
      <c r="R95" s="385"/>
    </row>
    <row r="96" spans="1:18" ht="12.75">
      <c r="A96" s="365"/>
      <c r="B96" s="367"/>
      <c r="C96" s="369"/>
      <c r="D96" s="367"/>
      <c r="E96" s="344"/>
      <c r="F96" s="139" t="s">
        <v>169</v>
      </c>
      <c r="G96" s="35" t="s">
        <v>48</v>
      </c>
      <c r="H96" s="62"/>
      <c r="I96" s="75"/>
      <c r="J96" s="76"/>
      <c r="K96" s="76"/>
      <c r="L96" s="76"/>
      <c r="M96" s="76"/>
      <c r="N96" s="76"/>
      <c r="O96" s="76"/>
      <c r="P96" s="76"/>
      <c r="Q96" s="77"/>
      <c r="R96" s="385"/>
    </row>
    <row r="97" spans="1:18" ht="12.75">
      <c r="A97" s="365"/>
      <c r="B97" s="367"/>
      <c r="C97" s="369"/>
      <c r="D97" s="367"/>
      <c r="E97" s="348"/>
      <c r="F97" s="326">
        <f>SUM(H100:Q100)</f>
        <v>0</v>
      </c>
      <c r="G97" s="35" t="s">
        <v>53</v>
      </c>
      <c r="H97" s="62"/>
      <c r="I97" s="75"/>
      <c r="J97" s="76"/>
      <c r="K97" s="76"/>
      <c r="L97" s="76"/>
      <c r="M97" s="76"/>
      <c r="N97" s="76"/>
      <c r="O97" s="76"/>
      <c r="P97" s="76"/>
      <c r="Q97" s="77"/>
      <c r="R97" s="385"/>
    </row>
    <row r="98" spans="1:18" ht="12.75">
      <c r="A98" s="365"/>
      <c r="B98" s="367"/>
      <c r="C98" s="369"/>
      <c r="D98" s="367"/>
      <c r="E98" s="371"/>
      <c r="F98" s="384"/>
      <c r="G98" s="35" t="s">
        <v>54</v>
      </c>
      <c r="H98" s="62"/>
      <c r="I98" s="75"/>
      <c r="J98" s="76"/>
      <c r="K98" s="76"/>
      <c r="L98" s="76"/>
      <c r="M98" s="76"/>
      <c r="N98" s="76"/>
      <c r="O98" s="76"/>
      <c r="P98" s="76"/>
      <c r="Q98" s="77"/>
      <c r="R98" s="385"/>
    </row>
    <row r="99" spans="1:18" ht="12.75">
      <c r="A99" s="365"/>
      <c r="B99" s="367"/>
      <c r="C99" s="369"/>
      <c r="D99" s="367"/>
      <c r="E99" s="371"/>
      <c r="F99" s="139" t="s">
        <v>170</v>
      </c>
      <c r="G99" s="35" t="s">
        <v>55</v>
      </c>
      <c r="H99" s="121">
        <f>H93+H95+H97</f>
        <v>0</v>
      </c>
      <c r="I99" s="31">
        <f>I93+I95+I97</f>
        <v>0</v>
      </c>
      <c r="J99" s="7">
        <f aca="true" t="shared" si="23" ref="J99:Q99">J93+J95+J97</f>
        <v>0</v>
      </c>
      <c r="K99" s="7">
        <f t="shared" si="23"/>
        <v>0</v>
      </c>
      <c r="L99" s="7">
        <f t="shared" si="23"/>
        <v>0</v>
      </c>
      <c r="M99" s="7">
        <f t="shared" si="23"/>
        <v>0</v>
      </c>
      <c r="N99" s="7">
        <f t="shared" si="23"/>
        <v>0</v>
      </c>
      <c r="O99" s="7">
        <f t="shared" si="23"/>
        <v>0</v>
      </c>
      <c r="P99" s="7">
        <f t="shared" si="23"/>
        <v>0</v>
      </c>
      <c r="Q99" s="28">
        <f t="shared" si="23"/>
        <v>0</v>
      </c>
      <c r="R99" s="385"/>
    </row>
    <row r="100" spans="1:18" ht="13.5" thickBot="1">
      <c r="A100" s="365"/>
      <c r="B100" s="377"/>
      <c r="C100" s="378"/>
      <c r="D100" s="377"/>
      <c r="E100" s="375"/>
      <c r="F100" s="140">
        <f>F94+F97</f>
        <v>0</v>
      </c>
      <c r="G100" s="38" t="s">
        <v>56</v>
      </c>
      <c r="H100" s="48">
        <f>H94+H96+H98</f>
        <v>0</v>
      </c>
      <c r="I100" s="33">
        <f>I94+I96+I98</f>
        <v>0</v>
      </c>
      <c r="J100" s="27">
        <f aca="true" t="shared" si="24" ref="J100:Q100">J94+J96+J98</f>
        <v>0</v>
      </c>
      <c r="K100" s="27">
        <f t="shared" si="24"/>
        <v>0</v>
      </c>
      <c r="L100" s="27">
        <f t="shared" si="24"/>
        <v>0</v>
      </c>
      <c r="M100" s="27">
        <f t="shared" si="24"/>
        <v>0</v>
      </c>
      <c r="N100" s="27">
        <f t="shared" si="24"/>
        <v>0</v>
      </c>
      <c r="O100" s="27">
        <f t="shared" si="24"/>
        <v>0</v>
      </c>
      <c r="P100" s="27">
        <f t="shared" si="24"/>
        <v>0</v>
      </c>
      <c r="Q100" s="30">
        <f t="shared" si="24"/>
        <v>0</v>
      </c>
      <c r="R100" s="386"/>
    </row>
    <row r="101" spans="1:18" ht="12.75">
      <c r="A101" s="364">
        <v>13</v>
      </c>
      <c r="B101" s="367"/>
      <c r="C101" s="369"/>
      <c r="D101" s="367"/>
      <c r="E101" s="371"/>
      <c r="F101" s="138" t="s">
        <v>168</v>
      </c>
      <c r="G101" s="34" t="s">
        <v>49</v>
      </c>
      <c r="H101" s="59"/>
      <c r="I101" s="72"/>
      <c r="J101" s="73"/>
      <c r="K101" s="73"/>
      <c r="L101" s="73"/>
      <c r="M101" s="73"/>
      <c r="N101" s="73"/>
      <c r="O101" s="73"/>
      <c r="P101" s="73"/>
      <c r="Q101" s="74"/>
      <c r="R101" s="372"/>
    </row>
    <row r="102" spans="1:18" ht="12.75">
      <c r="A102" s="365"/>
      <c r="B102" s="367"/>
      <c r="C102" s="369"/>
      <c r="D102" s="367"/>
      <c r="E102" s="371"/>
      <c r="F102" s="326">
        <f>SUM(H107:Q107)</f>
        <v>0</v>
      </c>
      <c r="G102" s="35" t="s">
        <v>50</v>
      </c>
      <c r="H102" s="62"/>
      <c r="I102" s="75"/>
      <c r="J102" s="76"/>
      <c r="K102" s="76"/>
      <c r="L102" s="76"/>
      <c r="M102" s="76"/>
      <c r="N102" s="76"/>
      <c r="O102" s="76"/>
      <c r="P102" s="76"/>
      <c r="Q102" s="77"/>
      <c r="R102" s="385"/>
    </row>
    <row r="103" spans="1:18" ht="12.75">
      <c r="A103" s="365"/>
      <c r="B103" s="367"/>
      <c r="C103" s="369"/>
      <c r="D103" s="367"/>
      <c r="E103" s="371"/>
      <c r="F103" s="384"/>
      <c r="G103" s="35" t="s">
        <v>47</v>
      </c>
      <c r="H103" s="62"/>
      <c r="I103" s="75"/>
      <c r="J103" s="76"/>
      <c r="K103" s="76"/>
      <c r="L103" s="76"/>
      <c r="M103" s="76"/>
      <c r="N103" s="76"/>
      <c r="O103" s="76"/>
      <c r="P103" s="76"/>
      <c r="Q103" s="77"/>
      <c r="R103" s="385"/>
    </row>
    <row r="104" spans="1:18" ht="12.75">
      <c r="A104" s="365"/>
      <c r="B104" s="367"/>
      <c r="C104" s="369"/>
      <c r="D104" s="367"/>
      <c r="E104" s="344"/>
      <c r="F104" s="139" t="s">
        <v>169</v>
      </c>
      <c r="G104" s="35" t="s">
        <v>48</v>
      </c>
      <c r="H104" s="62"/>
      <c r="I104" s="75"/>
      <c r="J104" s="76"/>
      <c r="K104" s="76"/>
      <c r="L104" s="76"/>
      <c r="M104" s="76"/>
      <c r="N104" s="76"/>
      <c r="O104" s="76"/>
      <c r="P104" s="76"/>
      <c r="Q104" s="77"/>
      <c r="R104" s="385"/>
    </row>
    <row r="105" spans="1:18" ht="12.75">
      <c r="A105" s="365"/>
      <c r="B105" s="367"/>
      <c r="C105" s="369"/>
      <c r="D105" s="367"/>
      <c r="E105" s="348"/>
      <c r="F105" s="326">
        <f>SUM(H108:Q108)</f>
        <v>0</v>
      </c>
      <c r="G105" s="35" t="s">
        <v>53</v>
      </c>
      <c r="H105" s="62"/>
      <c r="I105" s="75"/>
      <c r="J105" s="76"/>
      <c r="K105" s="76"/>
      <c r="L105" s="76"/>
      <c r="M105" s="76"/>
      <c r="N105" s="76"/>
      <c r="O105" s="76"/>
      <c r="P105" s="76"/>
      <c r="Q105" s="77"/>
      <c r="R105" s="385"/>
    </row>
    <row r="106" spans="1:18" ht="12.75">
      <c r="A106" s="365"/>
      <c r="B106" s="367"/>
      <c r="C106" s="369"/>
      <c r="D106" s="367"/>
      <c r="E106" s="371"/>
      <c r="F106" s="384"/>
      <c r="G106" s="35" t="s">
        <v>54</v>
      </c>
      <c r="H106" s="62"/>
      <c r="I106" s="75"/>
      <c r="J106" s="76"/>
      <c r="K106" s="76"/>
      <c r="L106" s="76"/>
      <c r="M106" s="76"/>
      <c r="N106" s="76"/>
      <c r="O106" s="76"/>
      <c r="P106" s="76"/>
      <c r="Q106" s="77"/>
      <c r="R106" s="385"/>
    </row>
    <row r="107" spans="1:18" ht="12.75">
      <c r="A107" s="365"/>
      <c r="B107" s="367"/>
      <c r="C107" s="369"/>
      <c r="D107" s="367"/>
      <c r="E107" s="371"/>
      <c r="F107" s="139" t="s">
        <v>170</v>
      </c>
      <c r="G107" s="35" t="s">
        <v>55</v>
      </c>
      <c r="H107" s="121">
        <f>H101+H103+H105</f>
        <v>0</v>
      </c>
      <c r="I107" s="31">
        <f>I101+I103+I105</f>
        <v>0</v>
      </c>
      <c r="J107" s="7">
        <f aca="true" t="shared" si="25" ref="J107:Q107">J101+J103+J105</f>
        <v>0</v>
      </c>
      <c r="K107" s="7">
        <f t="shared" si="25"/>
        <v>0</v>
      </c>
      <c r="L107" s="7">
        <f t="shared" si="25"/>
        <v>0</v>
      </c>
      <c r="M107" s="7">
        <f t="shared" si="25"/>
        <v>0</v>
      </c>
      <c r="N107" s="7">
        <f t="shared" si="25"/>
        <v>0</v>
      </c>
      <c r="O107" s="7">
        <f t="shared" si="25"/>
        <v>0</v>
      </c>
      <c r="P107" s="7">
        <f t="shared" si="25"/>
        <v>0</v>
      </c>
      <c r="Q107" s="28">
        <f t="shared" si="25"/>
        <v>0</v>
      </c>
      <c r="R107" s="385"/>
    </row>
    <row r="108" spans="1:18" ht="13.5" thickBot="1">
      <c r="A108" s="365"/>
      <c r="B108" s="367"/>
      <c r="C108" s="369"/>
      <c r="D108" s="367"/>
      <c r="E108" s="371"/>
      <c r="F108" s="140">
        <f>F102+F105</f>
        <v>0</v>
      </c>
      <c r="G108" s="36" t="s">
        <v>56</v>
      </c>
      <c r="H108" s="48">
        <f>H102+H104+H106</f>
        <v>0</v>
      </c>
      <c r="I108" s="32">
        <f>I102+I104+I106</f>
        <v>0</v>
      </c>
      <c r="J108" s="25">
        <f aca="true" t="shared" si="26" ref="J108:Q108">J102+J104+J106</f>
        <v>0</v>
      </c>
      <c r="K108" s="25">
        <f t="shared" si="26"/>
        <v>0</v>
      </c>
      <c r="L108" s="25">
        <f t="shared" si="26"/>
        <v>0</v>
      </c>
      <c r="M108" s="25">
        <f t="shared" si="26"/>
        <v>0</v>
      </c>
      <c r="N108" s="25">
        <f t="shared" si="26"/>
        <v>0</v>
      </c>
      <c r="O108" s="25">
        <f t="shared" si="26"/>
        <v>0</v>
      </c>
      <c r="P108" s="25">
        <f t="shared" si="26"/>
        <v>0</v>
      </c>
      <c r="Q108" s="29">
        <f t="shared" si="26"/>
        <v>0</v>
      </c>
      <c r="R108" s="386"/>
    </row>
    <row r="109" spans="1:18" ht="12.75">
      <c r="A109" s="364">
        <v>14</v>
      </c>
      <c r="B109" s="366"/>
      <c r="C109" s="368"/>
      <c r="D109" s="366"/>
      <c r="E109" s="370"/>
      <c r="F109" s="138" t="s">
        <v>168</v>
      </c>
      <c r="G109" s="37" t="s">
        <v>49</v>
      </c>
      <c r="H109" s="59"/>
      <c r="I109" s="78"/>
      <c r="J109" s="79"/>
      <c r="K109" s="79"/>
      <c r="L109" s="79"/>
      <c r="M109" s="79"/>
      <c r="N109" s="79"/>
      <c r="O109" s="79"/>
      <c r="P109" s="79"/>
      <c r="Q109" s="80"/>
      <c r="R109" s="372"/>
    </row>
    <row r="110" spans="1:18" ht="12.75">
      <c r="A110" s="365"/>
      <c r="B110" s="367"/>
      <c r="C110" s="369"/>
      <c r="D110" s="367"/>
      <c r="E110" s="371"/>
      <c r="F110" s="326">
        <f>SUM(H115:Q115)</f>
        <v>0</v>
      </c>
      <c r="G110" s="35" t="s">
        <v>50</v>
      </c>
      <c r="H110" s="62"/>
      <c r="I110" s="75"/>
      <c r="J110" s="76"/>
      <c r="K110" s="76"/>
      <c r="L110" s="76"/>
      <c r="M110" s="76"/>
      <c r="N110" s="76"/>
      <c r="O110" s="76"/>
      <c r="P110" s="76"/>
      <c r="Q110" s="77"/>
      <c r="R110" s="385"/>
    </row>
    <row r="111" spans="1:18" ht="12.75">
      <c r="A111" s="365"/>
      <c r="B111" s="367"/>
      <c r="C111" s="369"/>
      <c r="D111" s="367"/>
      <c r="E111" s="371"/>
      <c r="F111" s="384"/>
      <c r="G111" s="35" t="s">
        <v>47</v>
      </c>
      <c r="H111" s="62"/>
      <c r="I111" s="75"/>
      <c r="J111" s="76"/>
      <c r="K111" s="76"/>
      <c r="L111" s="76"/>
      <c r="M111" s="76"/>
      <c r="N111" s="76"/>
      <c r="O111" s="76"/>
      <c r="P111" s="76"/>
      <c r="Q111" s="77"/>
      <c r="R111" s="385"/>
    </row>
    <row r="112" spans="1:18" ht="12.75">
      <c r="A112" s="365"/>
      <c r="B112" s="367"/>
      <c r="C112" s="369"/>
      <c r="D112" s="367"/>
      <c r="E112" s="344"/>
      <c r="F112" s="139" t="s">
        <v>169</v>
      </c>
      <c r="G112" s="35" t="s">
        <v>48</v>
      </c>
      <c r="H112" s="62"/>
      <c r="I112" s="75"/>
      <c r="J112" s="76"/>
      <c r="K112" s="76"/>
      <c r="L112" s="76"/>
      <c r="M112" s="76"/>
      <c r="N112" s="76"/>
      <c r="O112" s="76"/>
      <c r="P112" s="76"/>
      <c r="Q112" s="77"/>
      <c r="R112" s="385"/>
    </row>
    <row r="113" spans="1:18" ht="12.75">
      <c r="A113" s="365"/>
      <c r="B113" s="367"/>
      <c r="C113" s="369"/>
      <c r="D113" s="367"/>
      <c r="E113" s="348"/>
      <c r="F113" s="326">
        <f>SUM(H116:Q116)</f>
        <v>0</v>
      </c>
      <c r="G113" s="35" t="s">
        <v>53</v>
      </c>
      <c r="H113" s="62"/>
      <c r="I113" s="75"/>
      <c r="J113" s="76"/>
      <c r="K113" s="76"/>
      <c r="L113" s="76"/>
      <c r="M113" s="76"/>
      <c r="N113" s="76"/>
      <c r="O113" s="76"/>
      <c r="P113" s="76"/>
      <c r="Q113" s="77"/>
      <c r="R113" s="385"/>
    </row>
    <row r="114" spans="1:18" ht="12.75">
      <c r="A114" s="365"/>
      <c r="B114" s="367"/>
      <c r="C114" s="369"/>
      <c r="D114" s="367"/>
      <c r="E114" s="371"/>
      <c r="F114" s="384"/>
      <c r="G114" s="35" t="s">
        <v>54</v>
      </c>
      <c r="H114" s="62"/>
      <c r="I114" s="75"/>
      <c r="J114" s="76"/>
      <c r="K114" s="76"/>
      <c r="L114" s="76"/>
      <c r="M114" s="76"/>
      <c r="N114" s="76"/>
      <c r="O114" s="76"/>
      <c r="P114" s="76"/>
      <c r="Q114" s="77"/>
      <c r="R114" s="385"/>
    </row>
    <row r="115" spans="1:18" ht="12.75">
      <c r="A115" s="365"/>
      <c r="B115" s="367"/>
      <c r="C115" s="369"/>
      <c r="D115" s="367"/>
      <c r="E115" s="371"/>
      <c r="F115" s="139" t="s">
        <v>170</v>
      </c>
      <c r="G115" s="35" t="s">
        <v>55</v>
      </c>
      <c r="H115" s="121">
        <f>H109+H111+H113</f>
        <v>0</v>
      </c>
      <c r="I115" s="31">
        <f>I109+I111+I113</f>
        <v>0</v>
      </c>
      <c r="J115" s="7">
        <f aca="true" t="shared" si="27" ref="J115:Q115">J109+J111+J113</f>
        <v>0</v>
      </c>
      <c r="K115" s="7">
        <f t="shared" si="27"/>
        <v>0</v>
      </c>
      <c r="L115" s="7">
        <f t="shared" si="27"/>
        <v>0</v>
      </c>
      <c r="M115" s="7">
        <f t="shared" si="27"/>
        <v>0</v>
      </c>
      <c r="N115" s="7">
        <f t="shared" si="27"/>
        <v>0</v>
      </c>
      <c r="O115" s="7">
        <f t="shared" si="27"/>
        <v>0</v>
      </c>
      <c r="P115" s="7">
        <f t="shared" si="27"/>
        <v>0</v>
      </c>
      <c r="Q115" s="28">
        <f t="shared" si="27"/>
        <v>0</v>
      </c>
      <c r="R115" s="385"/>
    </row>
    <row r="116" spans="1:18" ht="13.5" thickBot="1">
      <c r="A116" s="365"/>
      <c r="B116" s="377"/>
      <c r="C116" s="378"/>
      <c r="D116" s="377"/>
      <c r="E116" s="375"/>
      <c r="F116" s="140">
        <f>F110+F113</f>
        <v>0</v>
      </c>
      <c r="G116" s="38" t="s">
        <v>56</v>
      </c>
      <c r="H116" s="48">
        <f>H110+H112+H114</f>
        <v>0</v>
      </c>
      <c r="I116" s="33">
        <f>I110+I112+I114</f>
        <v>0</v>
      </c>
      <c r="J116" s="27">
        <f aca="true" t="shared" si="28" ref="J116:Q116">J110+J112+J114</f>
        <v>0</v>
      </c>
      <c r="K116" s="27">
        <f t="shared" si="28"/>
        <v>0</v>
      </c>
      <c r="L116" s="27">
        <f t="shared" si="28"/>
        <v>0</v>
      </c>
      <c r="M116" s="27">
        <f t="shared" si="28"/>
        <v>0</v>
      </c>
      <c r="N116" s="27">
        <f t="shared" si="28"/>
        <v>0</v>
      </c>
      <c r="O116" s="27">
        <f t="shared" si="28"/>
        <v>0</v>
      </c>
      <c r="P116" s="27">
        <f t="shared" si="28"/>
        <v>0</v>
      </c>
      <c r="Q116" s="30">
        <f t="shared" si="28"/>
        <v>0</v>
      </c>
      <c r="R116" s="386"/>
    </row>
    <row r="117" spans="1:18" ht="12.75">
      <c r="A117" s="364">
        <v>15</v>
      </c>
      <c r="B117" s="367"/>
      <c r="C117" s="369"/>
      <c r="D117" s="367"/>
      <c r="E117" s="371"/>
      <c r="F117" s="138" t="s">
        <v>168</v>
      </c>
      <c r="G117" s="34" t="s">
        <v>49</v>
      </c>
      <c r="H117" s="59"/>
      <c r="I117" s="72"/>
      <c r="J117" s="73"/>
      <c r="K117" s="73"/>
      <c r="L117" s="73"/>
      <c r="M117" s="73"/>
      <c r="N117" s="73"/>
      <c r="O117" s="73"/>
      <c r="P117" s="73"/>
      <c r="Q117" s="74"/>
      <c r="R117" s="372"/>
    </row>
    <row r="118" spans="1:18" ht="12.75">
      <c r="A118" s="365"/>
      <c r="B118" s="367"/>
      <c r="C118" s="369"/>
      <c r="D118" s="367"/>
      <c r="E118" s="371"/>
      <c r="F118" s="326">
        <f>SUM(H123:Q123)</f>
        <v>0</v>
      </c>
      <c r="G118" s="35" t="s">
        <v>50</v>
      </c>
      <c r="H118" s="62"/>
      <c r="I118" s="75"/>
      <c r="J118" s="76"/>
      <c r="K118" s="76"/>
      <c r="L118" s="76"/>
      <c r="M118" s="76"/>
      <c r="N118" s="76"/>
      <c r="O118" s="76"/>
      <c r="P118" s="76"/>
      <c r="Q118" s="77"/>
      <c r="R118" s="385"/>
    </row>
    <row r="119" spans="1:18" ht="12.75">
      <c r="A119" s="365"/>
      <c r="B119" s="367"/>
      <c r="C119" s="369"/>
      <c r="D119" s="367"/>
      <c r="E119" s="371"/>
      <c r="F119" s="384"/>
      <c r="G119" s="35" t="s">
        <v>47</v>
      </c>
      <c r="H119" s="62"/>
      <c r="I119" s="75"/>
      <c r="J119" s="76"/>
      <c r="K119" s="76"/>
      <c r="L119" s="76"/>
      <c r="M119" s="76"/>
      <c r="N119" s="76"/>
      <c r="O119" s="76"/>
      <c r="P119" s="76"/>
      <c r="Q119" s="77"/>
      <c r="R119" s="385"/>
    </row>
    <row r="120" spans="1:18" ht="12.75">
      <c r="A120" s="365"/>
      <c r="B120" s="367"/>
      <c r="C120" s="369"/>
      <c r="D120" s="367"/>
      <c r="E120" s="344"/>
      <c r="F120" s="139" t="s">
        <v>169</v>
      </c>
      <c r="G120" s="35" t="s">
        <v>48</v>
      </c>
      <c r="H120" s="62"/>
      <c r="I120" s="75"/>
      <c r="J120" s="76"/>
      <c r="K120" s="76"/>
      <c r="L120" s="76"/>
      <c r="M120" s="76"/>
      <c r="N120" s="76"/>
      <c r="O120" s="76"/>
      <c r="P120" s="76"/>
      <c r="Q120" s="77"/>
      <c r="R120" s="385"/>
    </row>
    <row r="121" spans="1:18" ht="12.75">
      <c r="A121" s="365"/>
      <c r="B121" s="367"/>
      <c r="C121" s="369"/>
      <c r="D121" s="367"/>
      <c r="E121" s="348"/>
      <c r="F121" s="326">
        <f>SUM(H124:Q124)</f>
        <v>0</v>
      </c>
      <c r="G121" s="35" t="s">
        <v>53</v>
      </c>
      <c r="H121" s="62"/>
      <c r="I121" s="75"/>
      <c r="J121" s="76"/>
      <c r="K121" s="76"/>
      <c r="L121" s="76"/>
      <c r="M121" s="76"/>
      <c r="N121" s="76"/>
      <c r="O121" s="76"/>
      <c r="P121" s="76"/>
      <c r="Q121" s="77"/>
      <c r="R121" s="385"/>
    </row>
    <row r="122" spans="1:18" ht="12.75">
      <c r="A122" s="365"/>
      <c r="B122" s="367"/>
      <c r="C122" s="369"/>
      <c r="D122" s="367"/>
      <c r="E122" s="371"/>
      <c r="F122" s="384"/>
      <c r="G122" s="35" t="s">
        <v>54</v>
      </c>
      <c r="H122" s="62"/>
      <c r="I122" s="75"/>
      <c r="J122" s="76"/>
      <c r="K122" s="76"/>
      <c r="L122" s="76"/>
      <c r="M122" s="76"/>
      <c r="N122" s="76"/>
      <c r="O122" s="76"/>
      <c r="P122" s="76"/>
      <c r="Q122" s="77"/>
      <c r="R122" s="385"/>
    </row>
    <row r="123" spans="1:18" ht="12.75">
      <c r="A123" s="365"/>
      <c r="B123" s="367"/>
      <c r="C123" s="369"/>
      <c r="D123" s="367"/>
      <c r="E123" s="371"/>
      <c r="F123" s="139" t="s">
        <v>170</v>
      </c>
      <c r="G123" s="35" t="s">
        <v>55</v>
      </c>
      <c r="H123" s="121">
        <f>H117+H119+H121</f>
        <v>0</v>
      </c>
      <c r="I123" s="31">
        <f>I117+I119+I121</f>
        <v>0</v>
      </c>
      <c r="J123" s="7">
        <f aca="true" t="shared" si="29" ref="J123:Q123">J117+J119+J121</f>
        <v>0</v>
      </c>
      <c r="K123" s="7">
        <f t="shared" si="29"/>
        <v>0</v>
      </c>
      <c r="L123" s="7">
        <f t="shared" si="29"/>
        <v>0</v>
      </c>
      <c r="M123" s="7">
        <f t="shared" si="29"/>
        <v>0</v>
      </c>
      <c r="N123" s="7">
        <f t="shared" si="29"/>
        <v>0</v>
      </c>
      <c r="O123" s="7">
        <f t="shared" si="29"/>
        <v>0</v>
      </c>
      <c r="P123" s="7">
        <f t="shared" si="29"/>
        <v>0</v>
      </c>
      <c r="Q123" s="28">
        <f t="shared" si="29"/>
        <v>0</v>
      </c>
      <c r="R123" s="385"/>
    </row>
    <row r="124" spans="1:18" ht="13.5" thickBot="1">
      <c r="A124" s="365"/>
      <c r="B124" s="367"/>
      <c r="C124" s="369"/>
      <c r="D124" s="367"/>
      <c r="E124" s="371"/>
      <c r="F124" s="140">
        <f>F118+F121</f>
        <v>0</v>
      </c>
      <c r="G124" s="36" t="s">
        <v>56</v>
      </c>
      <c r="H124" s="48">
        <f>H118+H120+H122</f>
        <v>0</v>
      </c>
      <c r="I124" s="32">
        <f>I118+I120+I122</f>
        <v>0</v>
      </c>
      <c r="J124" s="25">
        <f aca="true" t="shared" si="30" ref="J124:Q124">J118+J120+J122</f>
        <v>0</v>
      </c>
      <c r="K124" s="25">
        <f t="shared" si="30"/>
        <v>0</v>
      </c>
      <c r="L124" s="25">
        <f t="shared" si="30"/>
        <v>0</v>
      </c>
      <c r="M124" s="25">
        <f t="shared" si="30"/>
        <v>0</v>
      </c>
      <c r="N124" s="25">
        <f t="shared" si="30"/>
        <v>0</v>
      </c>
      <c r="O124" s="25">
        <f t="shared" si="30"/>
        <v>0</v>
      </c>
      <c r="P124" s="25">
        <f t="shared" si="30"/>
        <v>0</v>
      </c>
      <c r="Q124" s="29">
        <f t="shared" si="30"/>
        <v>0</v>
      </c>
      <c r="R124" s="386"/>
    </row>
    <row r="125" spans="1:18" ht="12.75">
      <c r="A125" s="364">
        <v>16</v>
      </c>
      <c r="B125" s="366"/>
      <c r="C125" s="368"/>
      <c r="D125" s="366"/>
      <c r="E125" s="370"/>
      <c r="F125" s="138" t="s">
        <v>168</v>
      </c>
      <c r="G125" s="37" t="s">
        <v>49</v>
      </c>
      <c r="H125" s="59"/>
      <c r="I125" s="78"/>
      <c r="J125" s="79"/>
      <c r="K125" s="79"/>
      <c r="L125" s="79"/>
      <c r="M125" s="79"/>
      <c r="N125" s="79"/>
      <c r="O125" s="79"/>
      <c r="P125" s="79"/>
      <c r="Q125" s="80"/>
      <c r="R125" s="372"/>
    </row>
    <row r="126" spans="1:18" ht="12.75">
      <c r="A126" s="365"/>
      <c r="B126" s="367"/>
      <c r="C126" s="369"/>
      <c r="D126" s="367"/>
      <c r="E126" s="371"/>
      <c r="F126" s="326">
        <f>SUM(H131:Q131)</f>
        <v>0</v>
      </c>
      <c r="G126" s="35" t="s">
        <v>50</v>
      </c>
      <c r="H126" s="62"/>
      <c r="I126" s="75"/>
      <c r="J126" s="76"/>
      <c r="K126" s="76"/>
      <c r="L126" s="76"/>
      <c r="M126" s="76"/>
      <c r="N126" s="76"/>
      <c r="O126" s="76"/>
      <c r="P126" s="76"/>
      <c r="Q126" s="77"/>
      <c r="R126" s="385"/>
    </row>
    <row r="127" spans="1:18" ht="12.75">
      <c r="A127" s="365"/>
      <c r="B127" s="367"/>
      <c r="C127" s="369"/>
      <c r="D127" s="367"/>
      <c r="E127" s="371"/>
      <c r="F127" s="384"/>
      <c r="G127" s="35" t="s">
        <v>47</v>
      </c>
      <c r="H127" s="62"/>
      <c r="I127" s="75"/>
      <c r="J127" s="76"/>
      <c r="K127" s="76"/>
      <c r="L127" s="76"/>
      <c r="M127" s="76"/>
      <c r="N127" s="76"/>
      <c r="O127" s="76"/>
      <c r="P127" s="76"/>
      <c r="Q127" s="77"/>
      <c r="R127" s="385"/>
    </row>
    <row r="128" spans="1:18" ht="12.75">
      <c r="A128" s="365"/>
      <c r="B128" s="367"/>
      <c r="C128" s="369"/>
      <c r="D128" s="367"/>
      <c r="E128" s="344"/>
      <c r="F128" s="139" t="s">
        <v>169</v>
      </c>
      <c r="G128" s="35" t="s">
        <v>48</v>
      </c>
      <c r="H128" s="62"/>
      <c r="I128" s="75"/>
      <c r="J128" s="76"/>
      <c r="K128" s="76"/>
      <c r="L128" s="76"/>
      <c r="M128" s="76"/>
      <c r="N128" s="76"/>
      <c r="O128" s="76"/>
      <c r="P128" s="76"/>
      <c r="Q128" s="77"/>
      <c r="R128" s="385"/>
    </row>
    <row r="129" spans="1:18" ht="12.75">
      <c r="A129" s="365"/>
      <c r="B129" s="367"/>
      <c r="C129" s="369"/>
      <c r="D129" s="367"/>
      <c r="E129" s="348"/>
      <c r="F129" s="326">
        <f>SUM(H132:Q132)</f>
        <v>0</v>
      </c>
      <c r="G129" s="35" t="s">
        <v>53</v>
      </c>
      <c r="H129" s="62"/>
      <c r="I129" s="75"/>
      <c r="J129" s="76"/>
      <c r="K129" s="76"/>
      <c r="L129" s="76"/>
      <c r="M129" s="76"/>
      <c r="N129" s="76"/>
      <c r="O129" s="76"/>
      <c r="P129" s="76"/>
      <c r="Q129" s="77"/>
      <c r="R129" s="385"/>
    </row>
    <row r="130" spans="1:18" ht="12.75">
      <c r="A130" s="365"/>
      <c r="B130" s="367"/>
      <c r="C130" s="369"/>
      <c r="D130" s="367"/>
      <c r="E130" s="371"/>
      <c r="F130" s="384"/>
      <c r="G130" s="35" t="s">
        <v>54</v>
      </c>
      <c r="H130" s="62"/>
      <c r="I130" s="75"/>
      <c r="J130" s="76"/>
      <c r="K130" s="76"/>
      <c r="L130" s="76"/>
      <c r="M130" s="76"/>
      <c r="N130" s="76"/>
      <c r="O130" s="76"/>
      <c r="P130" s="76"/>
      <c r="Q130" s="77"/>
      <c r="R130" s="385"/>
    </row>
    <row r="131" spans="1:18" ht="12.75">
      <c r="A131" s="365"/>
      <c r="B131" s="367"/>
      <c r="C131" s="369"/>
      <c r="D131" s="367"/>
      <c r="E131" s="371"/>
      <c r="F131" s="139" t="s">
        <v>170</v>
      </c>
      <c r="G131" s="35" t="s">
        <v>55</v>
      </c>
      <c r="H131" s="121">
        <f>H125+H127+H129</f>
        <v>0</v>
      </c>
      <c r="I131" s="31">
        <f>I125+I127+I129</f>
        <v>0</v>
      </c>
      <c r="J131" s="7">
        <f aca="true" t="shared" si="31" ref="J131:Q131">J125+J127+J129</f>
        <v>0</v>
      </c>
      <c r="K131" s="7">
        <f t="shared" si="31"/>
        <v>0</v>
      </c>
      <c r="L131" s="7">
        <f t="shared" si="31"/>
        <v>0</v>
      </c>
      <c r="M131" s="7">
        <f t="shared" si="31"/>
        <v>0</v>
      </c>
      <c r="N131" s="7">
        <f t="shared" si="31"/>
        <v>0</v>
      </c>
      <c r="O131" s="7">
        <f t="shared" si="31"/>
        <v>0</v>
      </c>
      <c r="P131" s="7">
        <f t="shared" si="31"/>
        <v>0</v>
      </c>
      <c r="Q131" s="28">
        <f t="shared" si="31"/>
        <v>0</v>
      </c>
      <c r="R131" s="385"/>
    </row>
    <row r="132" spans="1:18" ht="13.5" thickBot="1">
      <c r="A132" s="365"/>
      <c r="B132" s="377"/>
      <c r="C132" s="378"/>
      <c r="D132" s="377"/>
      <c r="E132" s="375"/>
      <c r="F132" s="140">
        <f>F126+F129</f>
        <v>0</v>
      </c>
      <c r="G132" s="38" t="s">
        <v>56</v>
      </c>
      <c r="H132" s="48">
        <f>H126+H128+H130</f>
        <v>0</v>
      </c>
      <c r="I132" s="33">
        <f>I126+I128+I130</f>
        <v>0</v>
      </c>
      <c r="J132" s="27">
        <f aca="true" t="shared" si="32" ref="J132:Q132">J126+J128+J130</f>
        <v>0</v>
      </c>
      <c r="K132" s="27">
        <f t="shared" si="32"/>
        <v>0</v>
      </c>
      <c r="L132" s="27">
        <f t="shared" si="32"/>
        <v>0</v>
      </c>
      <c r="M132" s="27">
        <f t="shared" si="32"/>
        <v>0</v>
      </c>
      <c r="N132" s="27">
        <f t="shared" si="32"/>
        <v>0</v>
      </c>
      <c r="O132" s="27">
        <f t="shared" si="32"/>
        <v>0</v>
      </c>
      <c r="P132" s="27">
        <f t="shared" si="32"/>
        <v>0</v>
      </c>
      <c r="Q132" s="30">
        <f t="shared" si="32"/>
        <v>0</v>
      </c>
      <c r="R132" s="386"/>
    </row>
    <row r="133" spans="1:18" ht="12.75">
      <c r="A133" s="364">
        <v>17</v>
      </c>
      <c r="B133" s="367"/>
      <c r="C133" s="369"/>
      <c r="D133" s="367"/>
      <c r="E133" s="371"/>
      <c r="F133" s="138" t="s">
        <v>168</v>
      </c>
      <c r="G133" s="34" t="s">
        <v>49</v>
      </c>
      <c r="H133" s="59"/>
      <c r="I133" s="72"/>
      <c r="J133" s="73"/>
      <c r="K133" s="73"/>
      <c r="L133" s="73"/>
      <c r="M133" s="73"/>
      <c r="N133" s="73"/>
      <c r="O133" s="73"/>
      <c r="P133" s="73"/>
      <c r="Q133" s="74"/>
      <c r="R133" s="372"/>
    </row>
    <row r="134" spans="1:18" ht="12.75">
      <c r="A134" s="365"/>
      <c r="B134" s="367"/>
      <c r="C134" s="369"/>
      <c r="D134" s="367"/>
      <c r="E134" s="371"/>
      <c r="F134" s="326">
        <f>SUM(H139:Q139)</f>
        <v>0</v>
      </c>
      <c r="G134" s="35" t="s">
        <v>50</v>
      </c>
      <c r="H134" s="62"/>
      <c r="I134" s="75"/>
      <c r="J134" s="76"/>
      <c r="K134" s="76"/>
      <c r="L134" s="76"/>
      <c r="M134" s="76"/>
      <c r="N134" s="76"/>
      <c r="O134" s="76"/>
      <c r="P134" s="76"/>
      <c r="Q134" s="77"/>
      <c r="R134" s="385"/>
    </row>
    <row r="135" spans="1:18" ht="12.75">
      <c r="A135" s="365"/>
      <c r="B135" s="367"/>
      <c r="C135" s="369"/>
      <c r="D135" s="367"/>
      <c r="E135" s="371"/>
      <c r="F135" s="384"/>
      <c r="G135" s="35" t="s">
        <v>47</v>
      </c>
      <c r="H135" s="62"/>
      <c r="I135" s="75"/>
      <c r="J135" s="76"/>
      <c r="K135" s="76"/>
      <c r="L135" s="76"/>
      <c r="M135" s="76"/>
      <c r="N135" s="76"/>
      <c r="O135" s="76"/>
      <c r="P135" s="76"/>
      <c r="Q135" s="77"/>
      <c r="R135" s="385"/>
    </row>
    <row r="136" spans="1:18" ht="12.75">
      <c r="A136" s="365"/>
      <c r="B136" s="367"/>
      <c r="C136" s="369"/>
      <c r="D136" s="367"/>
      <c r="E136" s="344"/>
      <c r="F136" s="139" t="s">
        <v>169</v>
      </c>
      <c r="G136" s="35" t="s">
        <v>48</v>
      </c>
      <c r="H136" s="62"/>
      <c r="I136" s="75"/>
      <c r="J136" s="76"/>
      <c r="K136" s="76"/>
      <c r="L136" s="76"/>
      <c r="M136" s="76"/>
      <c r="N136" s="76"/>
      <c r="O136" s="76"/>
      <c r="P136" s="76"/>
      <c r="Q136" s="77"/>
      <c r="R136" s="385"/>
    </row>
    <row r="137" spans="1:18" ht="12.75">
      <c r="A137" s="365"/>
      <c r="B137" s="367"/>
      <c r="C137" s="369"/>
      <c r="D137" s="367"/>
      <c r="E137" s="348"/>
      <c r="F137" s="326">
        <f>SUM(H140:Q140)</f>
        <v>0</v>
      </c>
      <c r="G137" s="35" t="s">
        <v>53</v>
      </c>
      <c r="H137" s="62"/>
      <c r="I137" s="75"/>
      <c r="J137" s="76"/>
      <c r="K137" s="76"/>
      <c r="L137" s="76"/>
      <c r="M137" s="76"/>
      <c r="N137" s="76"/>
      <c r="O137" s="76"/>
      <c r="P137" s="76"/>
      <c r="Q137" s="77"/>
      <c r="R137" s="385"/>
    </row>
    <row r="138" spans="1:18" ht="12.75">
      <c r="A138" s="365"/>
      <c r="B138" s="367"/>
      <c r="C138" s="369"/>
      <c r="D138" s="367"/>
      <c r="E138" s="371"/>
      <c r="F138" s="384"/>
      <c r="G138" s="35" t="s">
        <v>54</v>
      </c>
      <c r="H138" s="62"/>
      <c r="I138" s="75"/>
      <c r="J138" s="76"/>
      <c r="K138" s="76"/>
      <c r="L138" s="76"/>
      <c r="M138" s="76"/>
      <c r="N138" s="76"/>
      <c r="O138" s="76"/>
      <c r="P138" s="76"/>
      <c r="Q138" s="77"/>
      <c r="R138" s="385"/>
    </row>
    <row r="139" spans="1:18" ht="12.75">
      <c r="A139" s="365"/>
      <c r="B139" s="367"/>
      <c r="C139" s="369"/>
      <c r="D139" s="367"/>
      <c r="E139" s="371"/>
      <c r="F139" s="139" t="s">
        <v>170</v>
      </c>
      <c r="G139" s="35" t="s">
        <v>55</v>
      </c>
      <c r="H139" s="121">
        <f>H133+H135+H137</f>
        <v>0</v>
      </c>
      <c r="I139" s="31">
        <f>I133+I135+I137</f>
        <v>0</v>
      </c>
      <c r="J139" s="7">
        <f aca="true" t="shared" si="33" ref="J139:Q139">J133+J135+J137</f>
        <v>0</v>
      </c>
      <c r="K139" s="7">
        <f t="shared" si="33"/>
        <v>0</v>
      </c>
      <c r="L139" s="7">
        <f t="shared" si="33"/>
        <v>0</v>
      </c>
      <c r="M139" s="7">
        <f t="shared" si="33"/>
        <v>0</v>
      </c>
      <c r="N139" s="7">
        <f t="shared" si="33"/>
        <v>0</v>
      </c>
      <c r="O139" s="7">
        <f t="shared" si="33"/>
        <v>0</v>
      </c>
      <c r="P139" s="7">
        <f t="shared" si="33"/>
        <v>0</v>
      </c>
      <c r="Q139" s="28">
        <f t="shared" si="33"/>
        <v>0</v>
      </c>
      <c r="R139" s="385"/>
    </row>
    <row r="140" spans="1:18" ht="13.5" thickBot="1">
      <c r="A140" s="365"/>
      <c r="B140" s="367"/>
      <c r="C140" s="369"/>
      <c r="D140" s="367"/>
      <c r="E140" s="371"/>
      <c r="F140" s="140">
        <f>F134+F137</f>
        <v>0</v>
      </c>
      <c r="G140" s="36" t="s">
        <v>56</v>
      </c>
      <c r="H140" s="48">
        <f>H134+H136+H138</f>
        <v>0</v>
      </c>
      <c r="I140" s="32">
        <f>I134+I136+I138</f>
        <v>0</v>
      </c>
      <c r="J140" s="25">
        <f aca="true" t="shared" si="34" ref="J140:Q140">J134+J136+J138</f>
        <v>0</v>
      </c>
      <c r="K140" s="25">
        <f t="shared" si="34"/>
        <v>0</v>
      </c>
      <c r="L140" s="25">
        <f t="shared" si="34"/>
        <v>0</v>
      </c>
      <c r="M140" s="25">
        <f t="shared" si="34"/>
        <v>0</v>
      </c>
      <c r="N140" s="25">
        <f t="shared" si="34"/>
        <v>0</v>
      </c>
      <c r="O140" s="25">
        <f t="shared" si="34"/>
        <v>0</v>
      </c>
      <c r="P140" s="25">
        <f t="shared" si="34"/>
        <v>0</v>
      </c>
      <c r="Q140" s="29">
        <f t="shared" si="34"/>
        <v>0</v>
      </c>
      <c r="R140" s="386"/>
    </row>
    <row r="141" spans="1:18" ht="12.75">
      <c r="A141" s="364">
        <v>18</v>
      </c>
      <c r="B141" s="366"/>
      <c r="C141" s="368"/>
      <c r="D141" s="366"/>
      <c r="E141" s="370"/>
      <c r="F141" s="138" t="s">
        <v>168</v>
      </c>
      <c r="G141" s="37" t="s">
        <v>49</v>
      </c>
      <c r="H141" s="59"/>
      <c r="I141" s="78"/>
      <c r="J141" s="79"/>
      <c r="K141" s="79"/>
      <c r="L141" s="79"/>
      <c r="M141" s="79"/>
      <c r="N141" s="79"/>
      <c r="O141" s="79"/>
      <c r="P141" s="79"/>
      <c r="Q141" s="80"/>
      <c r="R141" s="372"/>
    </row>
    <row r="142" spans="1:18" ht="12.75">
      <c r="A142" s="365"/>
      <c r="B142" s="367"/>
      <c r="C142" s="369"/>
      <c r="D142" s="367"/>
      <c r="E142" s="371"/>
      <c r="F142" s="326">
        <f>SUM(H147:Q147)</f>
        <v>0</v>
      </c>
      <c r="G142" s="35" t="s">
        <v>50</v>
      </c>
      <c r="H142" s="62"/>
      <c r="I142" s="75"/>
      <c r="J142" s="76"/>
      <c r="K142" s="76"/>
      <c r="L142" s="76"/>
      <c r="M142" s="76"/>
      <c r="N142" s="76"/>
      <c r="O142" s="76"/>
      <c r="P142" s="76"/>
      <c r="Q142" s="77"/>
      <c r="R142" s="385"/>
    </row>
    <row r="143" spans="1:18" ht="12.75">
      <c r="A143" s="365"/>
      <c r="B143" s="367"/>
      <c r="C143" s="369"/>
      <c r="D143" s="367"/>
      <c r="E143" s="371"/>
      <c r="F143" s="384"/>
      <c r="G143" s="35" t="s">
        <v>47</v>
      </c>
      <c r="H143" s="62"/>
      <c r="I143" s="75"/>
      <c r="J143" s="76"/>
      <c r="K143" s="76"/>
      <c r="L143" s="76"/>
      <c r="M143" s="76"/>
      <c r="N143" s="76"/>
      <c r="O143" s="76"/>
      <c r="P143" s="76"/>
      <c r="Q143" s="77"/>
      <c r="R143" s="385"/>
    </row>
    <row r="144" spans="1:18" ht="12.75">
      <c r="A144" s="365"/>
      <c r="B144" s="367"/>
      <c r="C144" s="369"/>
      <c r="D144" s="367"/>
      <c r="E144" s="344"/>
      <c r="F144" s="139" t="s">
        <v>169</v>
      </c>
      <c r="G144" s="35" t="s">
        <v>48</v>
      </c>
      <c r="H144" s="62"/>
      <c r="I144" s="75"/>
      <c r="J144" s="76"/>
      <c r="K144" s="76"/>
      <c r="L144" s="76"/>
      <c r="M144" s="76"/>
      <c r="N144" s="76"/>
      <c r="O144" s="76"/>
      <c r="P144" s="76"/>
      <c r="Q144" s="77"/>
      <c r="R144" s="385"/>
    </row>
    <row r="145" spans="1:18" ht="12.75">
      <c r="A145" s="365"/>
      <c r="B145" s="367"/>
      <c r="C145" s="369"/>
      <c r="D145" s="367"/>
      <c r="E145" s="348"/>
      <c r="F145" s="326">
        <f>SUM(H148:Q148)</f>
        <v>0</v>
      </c>
      <c r="G145" s="35" t="s">
        <v>53</v>
      </c>
      <c r="H145" s="62"/>
      <c r="I145" s="75"/>
      <c r="J145" s="76"/>
      <c r="K145" s="76"/>
      <c r="L145" s="76"/>
      <c r="M145" s="76"/>
      <c r="N145" s="76"/>
      <c r="O145" s="76"/>
      <c r="P145" s="76"/>
      <c r="Q145" s="77"/>
      <c r="R145" s="385"/>
    </row>
    <row r="146" spans="1:18" ht="12.75">
      <c r="A146" s="365"/>
      <c r="B146" s="367"/>
      <c r="C146" s="369"/>
      <c r="D146" s="367"/>
      <c r="E146" s="371"/>
      <c r="F146" s="384"/>
      <c r="G146" s="35" t="s">
        <v>54</v>
      </c>
      <c r="H146" s="62"/>
      <c r="I146" s="75"/>
      <c r="J146" s="76"/>
      <c r="K146" s="76"/>
      <c r="L146" s="76"/>
      <c r="M146" s="76"/>
      <c r="N146" s="76"/>
      <c r="O146" s="76"/>
      <c r="P146" s="76"/>
      <c r="Q146" s="77"/>
      <c r="R146" s="385"/>
    </row>
    <row r="147" spans="1:18" ht="12.75">
      <c r="A147" s="365"/>
      <c r="B147" s="367"/>
      <c r="C147" s="369"/>
      <c r="D147" s="367"/>
      <c r="E147" s="371"/>
      <c r="F147" s="139" t="s">
        <v>170</v>
      </c>
      <c r="G147" s="35" t="s">
        <v>55</v>
      </c>
      <c r="H147" s="121">
        <f>H141+H143+H145</f>
        <v>0</v>
      </c>
      <c r="I147" s="31">
        <f>I141+I143+I145</f>
        <v>0</v>
      </c>
      <c r="J147" s="7">
        <f aca="true" t="shared" si="35" ref="J147:Q147">J141+J143+J145</f>
        <v>0</v>
      </c>
      <c r="K147" s="7">
        <f t="shared" si="35"/>
        <v>0</v>
      </c>
      <c r="L147" s="7">
        <f t="shared" si="35"/>
        <v>0</v>
      </c>
      <c r="M147" s="7">
        <f t="shared" si="35"/>
        <v>0</v>
      </c>
      <c r="N147" s="7">
        <f t="shared" si="35"/>
        <v>0</v>
      </c>
      <c r="O147" s="7">
        <f t="shared" si="35"/>
        <v>0</v>
      </c>
      <c r="P147" s="7">
        <f t="shared" si="35"/>
        <v>0</v>
      </c>
      <c r="Q147" s="28">
        <f t="shared" si="35"/>
        <v>0</v>
      </c>
      <c r="R147" s="385"/>
    </row>
    <row r="148" spans="1:18" ht="13.5" thickBot="1">
      <c r="A148" s="365"/>
      <c r="B148" s="377"/>
      <c r="C148" s="378"/>
      <c r="D148" s="377"/>
      <c r="E148" s="375"/>
      <c r="F148" s="140">
        <f>F142+F145</f>
        <v>0</v>
      </c>
      <c r="G148" s="38" t="s">
        <v>56</v>
      </c>
      <c r="H148" s="48">
        <f>H142+H144+H146</f>
        <v>0</v>
      </c>
      <c r="I148" s="33">
        <f>I142+I144+I146</f>
        <v>0</v>
      </c>
      <c r="J148" s="27">
        <f aca="true" t="shared" si="36" ref="J148:Q148">J142+J144+J146</f>
        <v>0</v>
      </c>
      <c r="K148" s="27">
        <f t="shared" si="36"/>
        <v>0</v>
      </c>
      <c r="L148" s="27">
        <f t="shared" si="36"/>
        <v>0</v>
      </c>
      <c r="M148" s="27">
        <f t="shared" si="36"/>
        <v>0</v>
      </c>
      <c r="N148" s="27">
        <f t="shared" si="36"/>
        <v>0</v>
      </c>
      <c r="O148" s="27">
        <f t="shared" si="36"/>
        <v>0</v>
      </c>
      <c r="P148" s="27">
        <f t="shared" si="36"/>
        <v>0</v>
      </c>
      <c r="Q148" s="30">
        <f t="shared" si="36"/>
        <v>0</v>
      </c>
      <c r="R148" s="386"/>
    </row>
    <row r="149" spans="1:18" ht="12.75">
      <c r="A149" s="364">
        <v>19</v>
      </c>
      <c r="B149" s="367"/>
      <c r="C149" s="369"/>
      <c r="D149" s="367"/>
      <c r="E149" s="371"/>
      <c r="F149" s="138" t="s">
        <v>168</v>
      </c>
      <c r="G149" s="34" t="s">
        <v>49</v>
      </c>
      <c r="H149" s="59"/>
      <c r="I149" s="72"/>
      <c r="J149" s="73"/>
      <c r="K149" s="73"/>
      <c r="L149" s="73"/>
      <c r="M149" s="73"/>
      <c r="N149" s="73"/>
      <c r="O149" s="73"/>
      <c r="P149" s="73"/>
      <c r="Q149" s="74"/>
      <c r="R149" s="372"/>
    </row>
    <row r="150" spans="1:18" ht="12.75">
      <c r="A150" s="365"/>
      <c r="B150" s="367"/>
      <c r="C150" s="369"/>
      <c r="D150" s="367"/>
      <c r="E150" s="371"/>
      <c r="F150" s="326">
        <f>SUM(H155:Q155)</f>
        <v>0</v>
      </c>
      <c r="G150" s="35" t="s">
        <v>50</v>
      </c>
      <c r="H150" s="62"/>
      <c r="I150" s="75"/>
      <c r="J150" s="76"/>
      <c r="K150" s="76"/>
      <c r="L150" s="76"/>
      <c r="M150" s="76"/>
      <c r="N150" s="76"/>
      <c r="O150" s="76"/>
      <c r="P150" s="76"/>
      <c r="Q150" s="77"/>
      <c r="R150" s="385"/>
    </row>
    <row r="151" spans="1:18" ht="12.75">
      <c r="A151" s="365"/>
      <c r="B151" s="367"/>
      <c r="C151" s="369"/>
      <c r="D151" s="367"/>
      <c r="E151" s="371"/>
      <c r="F151" s="384"/>
      <c r="G151" s="35" t="s">
        <v>47</v>
      </c>
      <c r="H151" s="62"/>
      <c r="I151" s="75"/>
      <c r="J151" s="76"/>
      <c r="K151" s="76"/>
      <c r="L151" s="76"/>
      <c r="M151" s="76"/>
      <c r="N151" s="76"/>
      <c r="O151" s="76"/>
      <c r="P151" s="76"/>
      <c r="Q151" s="77"/>
      <c r="R151" s="385"/>
    </row>
    <row r="152" spans="1:18" ht="12.75">
      <c r="A152" s="365"/>
      <c r="B152" s="367"/>
      <c r="C152" s="369"/>
      <c r="D152" s="367"/>
      <c r="E152" s="344"/>
      <c r="F152" s="139" t="s">
        <v>169</v>
      </c>
      <c r="G152" s="35" t="s">
        <v>48</v>
      </c>
      <c r="H152" s="62"/>
      <c r="I152" s="75"/>
      <c r="J152" s="76"/>
      <c r="K152" s="76"/>
      <c r="L152" s="76"/>
      <c r="M152" s="76"/>
      <c r="N152" s="76"/>
      <c r="O152" s="76"/>
      <c r="P152" s="76"/>
      <c r="Q152" s="77"/>
      <c r="R152" s="385"/>
    </row>
    <row r="153" spans="1:18" ht="12.75">
      <c r="A153" s="365"/>
      <c r="B153" s="367"/>
      <c r="C153" s="369"/>
      <c r="D153" s="367"/>
      <c r="E153" s="348"/>
      <c r="F153" s="326">
        <f>SUM(H156:Q156)</f>
        <v>0</v>
      </c>
      <c r="G153" s="35" t="s">
        <v>53</v>
      </c>
      <c r="H153" s="62"/>
      <c r="I153" s="75"/>
      <c r="J153" s="76"/>
      <c r="K153" s="76"/>
      <c r="L153" s="76"/>
      <c r="M153" s="76"/>
      <c r="N153" s="76"/>
      <c r="O153" s="76"/>
      <c r="P153" s="76"/>
      <c r="Q153" s="77"/>
      <c r="R153" s="385"/>
    </row>
    <row r="154" spans="1:18" ht="12.75">
      <c r="A154" s="365"/>
      <c r="B154" s="367"/>
      <c r="C154" s="369"/>
      <c r="D154" s="367"/>
      <c r="E154" s="371"/>
      <c r="F154" s="384"/>
      <c r="G154" s="35" t="s">
        <v>54</v>
      </c>
      <c r="H154" s="62"/>
      <c r="I154" s="75"/>
      <c r="J154" s="76"/>
      <c r="K154" s="76"/>
      <c r="L154" s="76"/>
      <c r="M154" s="76"/>
      <c r="N154" s="76"/>
      <c r="O154" s="76"/>
      <c r="P154" s="76"/>
      <c r="Q154" s="77"/>
      <c r="R154" s="385"/>
    </row>
    <row r="155" spans="1:18" ht="12.75">
      <c r="A155" s="365"/>
      <c r="B155" s="367"/>
      <c r="C155" s="369"/>
      <c r="D155" s="367"/>
      <c r="E155" s="371"/>
      <c r="F155" s="139" t="s">
        <v>170</v>
      </c>
      <c r="G155" s="35" t="s">
        <v>55</v>
      </c>
      <c r="H155" s="121">
        <f>H149+H151+H153</f>
        <v>0</v>
      </c>
      <c r="I155" s="31">
        <f>I149+I151+I153</f>
        <v>0</v>
      </c>
      <c r="J155" s="7">
        <f aca="true" t="shared" si="37" ref="J155:Q155">J149+J151+J153</f>
        <v>0</v>
      </c>
      <c r="K155" s="7">
        <f t="shared" si="37"/>
        <v>0</v>
      </c>
      <c r="L155" s="7">
        <f t="shared" si="37"/>
        <v>0</v>
      </c>
      <c r="M155" s="7">
        <f t="shared" si="37"/>
        <v>0</v>
      </c>
      <c r="N155" s="7">
        <f t="shared" si="37"/>
        <v>0</v>
      </c>
      <c r="O155" s="7">
        <f t="shared" si="37"/>
        <v>0</v>
      </c>
      <c r="P155" s="7">
        <f t="shared" si="37"/>
        <v>0</v>
      </c>
      <c r="Q155" s="28">
        <f t="shared" si="37"/>
        <v>0</v>
      </c>
      <c r="R155" s="385"/>
    </row>
    <row r="156" spans="1:18" ht="13.5" thickBot="1">
      <c r="A156" s="365"/>
      <c r="B156" s="367"/>
      <c r="C156" s="369"/>
      <c r="D156" s="367"/>
      <c r="E156" s="371"/>
      <c r="F156" s="140">
        <f>F150+F153</f>
        <v>0</v>
      </c>
      <c r="G156" s="36" t="s">
        <v>56</v>
      </c>
      <c r="H156" s="48">
        <f>H150+H152+H154</f>
        <v>0</v>
      </c>
      <c r="I156" s="32">
        <f>I150+I152+I154</f>
        <v>0</v>
      </c>
      <c r="J156" s="25">
        <f aca="true" t="shared" si="38" ref="J156:Q156">J150+J152+J154</f>
        <v>0</v>
      </c>
      <c r="K156" s="25">
        <f t="shared" si="38"/>
        <v>0</v>
      </c>
      <c r="L156" s="25">
        <f t="shared" si="38"/>
        <v>0</v>
      </c>
      <c r="M156" s="25">
        <f t="shared" si="38"/>
        <v>0</v>
      </c>
      <c r="N156" s="25">
        <f t="shared" si="38"/>
        <v>0</v>
      </c>
      <c r="O156" s="25">
        <f t="shared" si="38"/>
        <v>0</v>
      </c>
      <c r="P156" s="25">
        <f t="shared" si="38"/>
        <v>0</v>
      </c>
      <c r="Q156" s="29">
        <f t="shared" si="38"/>
        <v>0</v>
      </c>
      <c r="R156" s="386"/>
    </row>
    <row r="157" spans="1:18" ht="12.75">
      <c r="A157" s="364">
        <v>20</v>
      </c>
      <c r="B157" s="366"/>
      <c r="C157" s="368"/>
      <c r="D157" s="366"/>
      <c r="E157" s="370"/>
      <c r="F157" s="138" t="s">
        <v>168</v>
      </c>
      <c r="G157" s="37" t="s">
        <v>49</v>
      </c>
      <c r="H157" s="59"/>
      <c r="I157" s="78"/>
      <c r="J157" s="79"/>
      <c r="K157" s="79"/>
      <c r="L157" s="79"/>
      <c r="M157" s="79"/>
      <c r="N157" s="79"/>
      <c r="O157" s="79"/>
      <c r="P157" s="79"/>
      <c r="Q157" s="80"/>
      <c r="R157" s="372"/>
    </row>
    <row r="158" spans="1:18" ht="12.75">
      <c r="A158" s="365"/>
      <c r="B158" s="367"/>
      <c r="C158" s="369"/>
      <c r="D158" s="367"/>
      <c r="E158" s="371"/>
      <c r="F158" s="326">
        <f>SUM(H163:Q163)</f>
        <v>0</v>
      </c>
      <c r="G158" s="35" t="s">
        <v>50</v>
      </c>
      <c r="H158" s="62"/>
      <c r="I158" s="75"/>
      <c r="J158" s="76"/>
      <c r="K158" s="76"/>
      <c r="L158" s="76"/>
      <c r="M158" s="76"/>
      <c r="N158" s="76"/>
      <c r="O158" s="76"/>
      <c r="P158" s="76"/>
      <c r="Q158" s="77"/>
      <c r="R158" s="385"/>
    </row>
    <row r="159" spans="1:18" ht="12.75">
      <c r="A159" s="365"/>
      <c r="B159" s="367"/>
      <c r="C159" s="369"/>
      <c r="D159" s="367"/>
      <c r="E159" s="371"/>
      <c r="F159" s="384"/>
      <c r="G159" s="35" t="s">
        <v>47</v>
      </c>
      <c r="H159" s="62"/>
      <c r="I159" s="75"/>
      <c r="J159" s="76"/>
      <c r="K159" s="76"/>
      <c r="L159" s="76"/>
      <c r="M159" s="76"/>
      <c r="N159" s="76"/>
      <c r="O159" s="76"/>
      <c r="P159" s="76"/>
      <c r="Q159" s="77"/>
      <c r="R159" s="385"/>
    </row>
    <row r="160" spans="1:18" ht="12.75">
      <c r="A160" s="365"/>
      <c r="B160" s="367"/>
      <c r="C160" s="369"/>
      <c r="D160" s="367"/>
      <c r="E160" s="344"/>
      <c r="F160" s="139" t="s">
        <v>169</v>
      </c>
      <c r="G160" s="35" t="s">
        <v>48</v>
      </c>
      <c r="H160" s="62"/>
      <c r="I160" s="75"/>
      <c r="J160" s="76"/>
      <c r="K160" s="76"/>
      <c r="L160" s="76"/>
      <c r="M160" s="76"/>
      <c r="N160" s="76"/>
      <c r="O160" s="76"/>
      <c r="P160" s="76"/>
      <c r="Q160" s="77"/>
      <c r="R160" s="385"/>
    </row>
    <row r="161" spans="1:18" ht="12.75">
      <c r="A161" s="365"/>
      <c r="B161" s="367"/>
      <c r="C161" s="369"/>
      <c r="D161" s="367"/>
      <c r="E161" s="348"/>
      <c r="F161" s="326">
        <f>SUM(H164:Q164)</f>
        <v>0</v>
      </c>
      <c r="G161" s="35" t="s">
        <v>53</v>
      </c>
      <c r="H161" s="62"/>
      <c r="I161" s="75"/>
      <c r="J161" s="76"/>
      <c r="K161" s="76"/>
      <c r="L161" s="76"/>
      <c r="M161" s="76"/>
      <c r="N161" s="76"/>
      <c r="O161" s="76"/>
      <c r="P161" s="76"/>
      <c r="Q161" s="77"/>
      <c r="R161" s="385"/>
    </row>
    <row r="162" spans="1:18" ht="12.75">
      <c r="A162" s="365"/>
      <c r="B162" s="367"/>
      <c r="C162" s="369"/>
      <c r="D162" s="367"/>
      <c r="E162" s="371"/>
      <c r="F162" s="384"/>
      <c r="G162" s="35" t="s">
        <v>54</v>
      </c>
      <c r="H162" s="62"/>
      <c r="I162" s="75"/>
      <c r="J162" s="76"/>
      <c r="K162" s="76"/>
      <c r="L162" s="76"/>
      <c r="M162" s="76"/>
      <c r="N162" s="76"/>
      <c r="O162" s="76"/>
      <c r="P162" s="76"/>
      <c r="Q162" s="77"/>
      <c r="R162" s="385"/>
    </row>
    <row r="163" spans="1:18" ht="12.75">
      <c r="A163" s="365"/>
      <c r="B163" s="367"/>
      <c r="C163" s="369"/>
      <c r="D163" s="367"/>
      <c r="E163" s="371"/>
      <c r="F163" s="139" t="s">
        <v>170</v>
      </c>
      <c r="G163" s="35" t="s">
        <v>55</v>
      </c>
      <c r="H163" s="121">
        <f>H157+H159+H161</f>
        <v>0</v>
      </c>
      <c r="I163" s="31">
        <f>I157+I159+I161</f>
        <v>0</v>
      </c>
      <c r="J163" s="7">
        <f aca="true" t="shared" si="39" ref="J163:Q163">J157+J159+J161</f>
        <v>0</v>
      </c>
      <c r="K163" s="7">
        <f t="shared" si="39"/>
        <v>0</v>
      </c>
      <c r="L163" s="7">
        <f t="shared" si="39"/>
        <v>0</v>
      </c>
      <c r="M163" s="7">
        <f t="shared" si="39"/>
        <v>0</v>
      </c>
      <c r="N163" s="7">
        <f t="shared" si="39"/>
        <v>0</v>
      </c>
      <c r="O163" s="7">
        <f t="shared" si="39"/>
        <v>0</v>
      </c>
      <c r="P163" s="7">
        <f t="shared" si="39"/>
        <v>0</v>
      </c>
      <c r="Q163" s="28">
        <f t="shared" si="39"/>
        <v>0</v>
      </c>
      <c r="R163" s="385"/>
    </row>
    <row r="164" spans="1:18" ht="13.5" thickBot="1">
      <c r="A164" s="365"/>
      <c r="B164" s="377"/>
      <c r="C164" s="378"/>
      <c r="D164" s="377"/>
      <c r="E164" s="375"/>
      <c r="F164" s="140">
        <f>F158+F161</f>
        <v>0</v>
      </c>
      <c r="G164" s="38" t="s">
        <v>56</v>
      </c>
      <c r="H164" s="48">
        <f>H158+H160+H162</f>
        <v>0</v>
      </c>
      <c r="I164" s="33">
        <f>I158+I160+I162</f>
        <v>0</v>
      </c>
      <c r="J164" s="27">
        <f aca="true" t="shared" si="40" ref="J164:Q164">J158+J160+J162</f>
        <v>0</v>
      </c>
      <c r="K164" s="27">
        <f t="shared" si="40"/>
        <v>0</v>
      </c>
      <c r="L164" s="27">
        <f t="shared" si="40"/>
        <v>0</v>
      </c>
      <c r="M164" s="27">
        <f t="shared" si="40"/>
        <v>0</v>
      </c>
      <c r="N164" s="27">
        <f t="shared" si="40"/>
        <v>0</v>
      </c>
      <c r="O164" s="27">
        <f t="shared" si="40"/>
        <v>0</v>
      </c>
      <c r="P164" s="27">
        <f t="shared" si="40"/>
        <v>0</v>
      </c>
      <c r="Q164" s="30">
        <f t="shared" si="40"/>
        <v>0</v>
      </c>
      <c r="R164" s="386"/>
    </row>
  </sheetData>
  <sheetProtection password="CA53" sheet="1" objects="1" scenarios="1"/>
  <mergeCells count="190">
    <mergeCell ref="F6:F7"/>
    <mergeCell ref="R157:R164"/>
    <mergeCell ref="R149:R156"/>
    <mergeCell ref="R141:R148"/>
    <mergeCell ref="R133:R140"/>
    <mergeCell ref="F113:F114"/>
    <mergeCell ref="F110:F111"/>
    <mergeCell ref="F105:F106"/>
    <mergeCell ref="F102:F103"/>
    <mergeCell ref="R85:R92"/>
    <mergeCell ref="E157:E160"/>
    <mergeCell ref="E161:E164"/>
    <mergeCell ref="R125:R132"/>
    <mergeCell ref="R117:R124"/>
    <mergeCell ref="F161:F162"/>
    <mergeCell ref="F158:F159"/>
    <mergeCell ref="F153:F154"/>
    <mergeCell ref="F150:F151"/>
    <mergeCell ref="F145:F146"/>
    <mergeCell ref="F142:F143"/>
    <mergeCell ref="A157:A164"/>
    <mergeCell ref="B157:B164"/>
    <mergeCell ref="C157:C164"/>
    <mergeCell ref="D157:D164"/>
    <mergeCell ref="E149:E152"/>
    <mergeCell ref="E153:E156"/>
    <mergeCell ref="A149:A156"/>
    <mergeCell ref="B149:B156"/>
    <mergeCell ref="C149:C156"/>
    <mergeCell ref="D149:D156"/>
    <mergeCell ref="R93:R100"/>
    <mergeCell ref="R101:R108"/>
    <mergeCell ref="R109:R116"/>
    <mergeCell ref="F137:F138"/>
    <mergeCell ref="F134:F135"/>
    <mergeCell ref="F129:F130"/>
    <mergeCell ref="F126:F127"/>
    <mergeCell ref="F97:F98"/>
    <mergeCell ref="F94:F95"/>
    <mergeCell ref="E141:E144"/>
    <mergeCell ref="E145:E148"/>
    <mergeCell ref="F121:F122"/>
    <mergeCell ref="F118:F119"/>
    <mergeCell ref="E133:E136"/>
    <mergeCell ref="E137:E140"/>
    <mergeCell ref="E125:E128"/>
    <mergeCell ref="E129:E132"/>
    <mergeCell ref="E117:E120"/>
    <mergeCell ref="E121:E124"/>
    <mergeCell ref="A141:A148"/>
    <mergeCell ref="B141:B148"/>
    <mergeCell ref="C141:C148"/>
    <mergeCell ref="D141:D148"/>
    <mergeCell ref="A133:A140"/>
    <mergeCell ref="B133:B140"/>
    <mergeCell ref="C133:C140"/>
    <mergeCell ref="D133:D140"/>
    <mergeCell ref="A125:A132"/>
    <mergeCell ref="B125:B132"/>
    <mergeCell ref="C125:C132"/>
    <mergeCell ref="D125:D132"/>
    <mergeCell ref="A117:A124"/>
    <mergeCell ref="B117:B124"/>
    <mergeCell ref="C117:C124"/>
    <mergeCell ref="D117:D124"/>
    <mergeCell ref="E109:E112"/>
    <mergeCell ref="E113:E116"/>
    <mergeCell ref="A93:A100"/>
    <mergeCell ref="B93:B100"/>
    <mergeCell ref="A109:A116"/>
    <mergeCell ref="B109:B116"/>
    <mergeCell ref="C109:C116"/>
    <mergeCell ref="D109:D116"/>
    <mergeCell ref="E89:E92"/>
    <mergeCell ref="E101:E104"/>
    <mergeCell ref="E105:E108"/>
    <mergeCell ref="E93:E96"/>
    <mergeCell ref="E97:E100"/>
    <mergeCell ref="A101:A108"/>
    <mergeCell ref="B101:B108"/>
    <mergeCell ref="C101:C108"/>
    <mergeCell ref="D101:D108"/>
    <mergeCell ref="A85:A92"/>
    <mergeCell ref="B85:B92"/>
    <mergeCell ref="C85:C92"/>
    <mergeCell ref="D85:D92"/>
    <mergeCell ref="C93:C100"/>
    <mergeCell ref="D93:D100"/>
    <mergeCell ref="R77:R84"/>
    <mergeCell ref="E81:E84"/>
    <mergeCell ref="F81:F82"/>
    <mergeCell ref="F78:F79"/>
    <mergeCell ref="E77:E80"/>
    <mergeCell ref="F89:F90"/>
    <mergeCell ref="F86:F87"/>
    <mergeCell ref="E85:E88"/>
    <mergeCell ref="A77:A84"/>
    <mergeCell ref="B77:B84"/>
    <mergeCell ref="C77:C84"/>
    <mergeCell ref="D77:D84"/>
    <mergeCell ref="R69:R76"/>
    <mergeCell ref="E73:E76"/>
    <mergeCell ref="A69:A76"/>
    <mergeCell ref="B69:B76"/>
    <mergeCell ref="C69:C76"/>
    <mergeCell ref="D69:D76"/>
    <mergeCell ref="F73:F74"/>
    <mergeCell ref="F70:F71"/>
    <mergeCell ref="E69:E72"/>
    <mergeCell ref="R61:R68"/>
    <mergeCell ref="E65:E68"/>
    <mergeCell ref="A61:A68"/>
    <mergeCell ref="B61:B68"/>
    <mergeCell ref="C61:C68"/>
    <mergeCell ref="D61:D68"/>
    <mergeCell ref="F65:F66"/>
    <mergeCell ref="F62:F63"/>
    <mergeCell ref="E61:E64"/>
    <mergeCell ref="R53:R60"/>
    <mergeCell ref="E57:E60"/>
    <mergeCell ref="A53:A60"/>
    <mergeCell ref="B53:B60"/>
    <mergeCell ref="C53:C60"/>
    <mergeCell ref="D53:D60"/>
    <mergeCell ref="E53:E56"/>
    <mergeCell ref="F57:F58"/>
    <mergeCell ref="F54:F55"/>
    <mergeCell ref="E45:E48"/>
    <mergeCell ref="R45:R52"/>
    <mergeCell ref="E49:E52"/>
    <mergeCell ref="F41:F42"/>
    <mergeCell ref="F49:F50"/>
    <mergeCell ref="F46:F47"/>
    <mergeCell ref="A45:A52"/>
    <mergeCell ref="B45:B52"/>
    <mergeCell ref="C45:C52"/>
    <mergeCell ref="D45:D52"/>
    <mergeCell ref="E37:E40"/>
    <mergeCell ref="R37:R44"/>
    <mergeCell ref="E41:E44"/>
    <mergeCell ref="F38:F39"/>
    <mergeCell ref="A37:A44"/>
    <mergeCell ref="B37:B44"/>
    <mergeCell ref="C37:C44"/>
    <mergeCell ref="D37:D44"/>
    <mergeCell ref="E29:E32"/>
    <mergeCell ref="R29:R36"/>
    <mergeCell ref="E33:E36"/>
    <mergeCell ref="F33:F34"/>
    <mergeCell ref="F30:F31"/>
    <mergeCell ref="A29:A36"/>
    <mergeCell ref="B29:B36"/>
    <mergeCell ref="C29:C36"/>
    <mergeCell ref="D29:D36"/>
    <mergeCell ref="E21:E24"/>
    <mergeCell ref="R21:R28"/>
    <mergeCell ref="E25:E28"/>
    <mergeCell ref="F25:F26"/>
    <mergeCell ref="F22:F23"/>
    <mergeCell ref="A21:A28"/>
    <mergeCell ref="B21:B28"/>
    <mergeCell ref="C21:C28"/>
    <mergeCell ref="D21:D28"/>
    <mergeCell ref="A13:A20"/>
    <mergeCell ref="B13:B20"/>
    <mergeCell ref="C13:C20"/>
    <mergeCell ref="D13:D20"/>
    <mergeCell ref="E13:E16"/>
    <mergeCell ref="R13:R20"/>
    <mergeCell ref="E17:E20"/>
    <mergeCell ref="F17:F18"/>
    <mergeCell ref="F14:F15"/>
    <mergeCell ref="R3:R4"/>
    <mergeCell ref="A5:A12"/>
    <mergeCell ref="F3:F4"/>
    <mergeCell ref="G3:G4"/>
    <mergeCell ref="I3:Q3"/>
    <mergeCell ref="B3:B4"/>
    <mergeCell ref="R5:R12"/>
    <mergeCell ref="H3:H4"/>
    <mergeCell ref="A3:A4"/>
    <mergeCell ref="F9:F10"/>
    <mergeCell ref="C3:C4"/>
    <mergeCell ref="D3:D4"/>
    <mergeCell ref="E3:E4"/>
    <mergeCell ref="B5:B12"/>
    <mergeCell ref="C5:C12"/>
    <mergeCell ref="D5:D12"/>
    <mergeCell ref="E5:E8"/>
    <mergeCell ref="E9:E12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0" r:id="rId1"/>
  <headerFooter alignWithMargins="0">
    <oddHeader>&amp;C&amp;A</oddHeader>
    <oddFooter>&amp;CStrona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9" sqref="A29:A3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0.57421875" style="0" customWidth="1"/>
    <col min="4" max="4" width="18.28125" style="0" customWidth="1"/>
    <col min="6" max="6" width="9.57421875" style="0" bestFit="1" customWidth="1"/>
    <col min="7" max="7" width="15.28125" style="0" customWidth="1"/>
    <col min="8" max="8" width="12.28125" style="0" customWidth="1"/>
    <col min="9" max="9" width="9.57421875" style="0" bestFit="1" customWidth="1"/>
    <col min="18" max="18" width="11.28125" style="0" customWidth="1"/>
  </cols>
  <sheetData>
    <row r="1" ht="12.75">
      <c r="A1" s="22" t="s">
        <v>151</v>
      </c>
    </row>
    <row r="2" spans="2:3" ht="13.5" thickBot="1">
      <c r="B2" s="4" t="s">
        <v>152</v>
      </c>
      <c r="C2" s="4"/>
    </row>
    <row r="3" spans="1:18" ht="21.75" customHeight="1" thickBot="1">
      <c r="A3" s="355" t="s">
        <v>147</v>
      </c>
      <c r="B3" s="319" t="s">
        <v>44</v>
      </c>
      <c r="C3" s="319" t="s">
        <v>39</v>
      </c>
      <c r="D3" s="319" t="s">
        <v>35</v>
      </c>
      <c r="E3" s="319" t="s">
        <v>36</v>
      </c>
      <c r="F3" s="319" t="s">
        <v>37</v>
      </c>
      <c r="G3" s="319" t="s">
        <v>45</v>
      </c>
      <c r="H3" s="359" t="s">
        <v>124</v>
      </c>
      <c r="I3" s="361" t="s">
        <v>38</v>
      </c>
      <c r="J3" s="362"/>
      <c r="K3" s="362"/>
      <c r="L3" s="362"/>
      <c r="M3" s="362"/>
      <c r="N3" s="362"/>
      <c r="O3" s="362"/>
      <c r="P3" s="362"/>
      <c r="Q3" s="363"/>
      <c r="R3" s="319" t="s">
        <v>57</v>
      </c>
    </row>
    <row r="4" spans="1:18" ht="21.75" customHeight="1" thickBot="1">
      <c r="A4" s="321"/>
      <c r="B4" s="320"/>
      <c r="C4" s="321"/>
      <c r="D4" s="321"/>
      <c r="E4" s="321"/>
      <c r="F4" s="321"/>
      <c r="G4" s="320"/>
      <c r="H4" s="360"/>
      <c r="I4" s="39">
        <v>2011</v>
      </c>
      <c r="J4" s="40">
        <v>2012</v>
      </c>
      <c r="K4" s="40">
        <v>2013</v>
      </c>
      <c r="L4" s="40">
        <v>2014</v>
      </c>
      <c r="M4" s="40">
        <v>2015</v>
      </c>
      <c r="N4" s="40">
        <v>2016</v>
      </c>
      <c r="O4" s="40">
        <v>2017</v>
      </c>
      <c r="P4" s="40">
        <v>2018</v>
      </c>
      <c r="Q4" s="42">
        <v>2019</v>
      </c>
      <c r="R4" s="319"/>
    </row>
    <row r="5" spans="1:18" ht="12.75">
      <c r="A5" s="364">
        <v>1</v>
      </c>
      <c r="B5" s="366" t="s">
        <v>190</v>
      </c>
      <c r="C5" s="379">
        <v>75023</v>
      </c>
      <c r="D5" s="366" t="s">
        <v>191</v>
      </c>
      <c r="E5" s="370">
        <v>2010</v>
      </c>
      <c r="F5" s="146" t="s">
        <v>168</v>
      </c>
      <c r="G5" s="37" t="s">
        <v>49</v>
      </c>
      <c r="H5" s="59">
        <v>18300</v>
      </c>
      <c r="I5" s="72">
        <v>21960</v>
      </c>
      <c r="J5" s="73">
        <v>21960</v>
      </c>
      <c r="K5" s="73">
        <v>10980</v>
      </c>
      <c r="L5" s="73"/>
      <c r="M5" s="73"/>
      <c r="N5" s="73"/>
      <c r="O5" s="73"/>
      <c r="P5" s="73"/>
      <c r="Q5" s="74"/>
      <c r="R5" s="372"/>
    </row>
    <row r="6" spans="1:18" ht="12.75">
      <c r="A6" s="385"/>
      <c r="B6" s="389"/>
      <c r="C6" s="382"/>
      <c r="D6" s="389"/>
      <c r="E6" s="387"/>
      <c r="F6" s="147">
        <f>SUM(H9:Q9)</f>
        <v>73200</v>
      </c>
      <c r="G6" s="35" t="s">
        <v>50</v>
      </c>
      <c r="H6" s="62"/>
      <c r="I6" s="75"/>
      <c r="J6" s="76"/>
      <c r="K6" s="76"/>
      <c r="L6" s="76"/>
      <c r="M6" s="76"/>
      <c r="N6" s="76"/>
      <c r="O6" s="76"/>
      <c r="P6" s="76"/>
      <c r="Q6" s="77"/>
      <c r="R6" s="382"/>
    </row>
    <row r="7" spans="1:18" ht="12.75">
      <c r="A7" s="385"/>
      <c r="B7" s="389"/>
      <c r="C7" s="382"/>
      <c r="D7" s="389"/>
      <c r="E7" s="387"/>
      <c r="F7" s="147" t="s">
        <v>169</v>
      </c>
      <c r="G7" s="35" t="s">
        <v>53</v>
      </c>
      <c r="H7" s="62"/>
      <c r="I7" s="75"/>
      <c r="J7" s="76"/>
      <c r="K7" s="76"/>
      <c r="L7" s="76"/>
      <c r="M7" s="76"/>
      <c r="N7" s="76"/>
      <c r="O7" s="76"/>
      <c r="P7" s="76"/>
      <c r="Q7" s="77"/>
      <c r="R7" s="382"/>
    </row>
    <row r="8" spans="1:18" ht="12.75">
      <c r="A8" s="385"/>
      <c r="B8" s="389"/>
      <c r="C8" s="382"/>
      <c r="D8" s="389"/>
      <c r="E8" s="348">
        <v>2013</v>
      </c>
      <c r="F8" s="147">
        <f>SUM(H10:Q10)</f>
        <v>0</v>
      </c>
      <c r="G8" s="35" t="s">
        <v>54</v>
      </c>
      <c r="H8" s="62"/>
      <c r="I8" s="75"/>
      <c r="J8" s="76"/>
      <c r="K8" s="76"/>
      <c r="L8" s="76"/>
      <c r="M8" s="76"/>
      <c r="N8" s="76"/>
      <c r="O8" s="76"/>
      <c r="P8" s="76"/>
      <c r="Q8" s="77"/>
      <c r="R8" s="382"/>
    </row>
    <row r="9" spans="1:18" ht="12.75">
      <c r="A9" s="385"/>
      <c r="B9" s="389"/>
      <c r="C9" s="382"/>
      <c r="D9" s="389"/>
      <c r="E9" s="387"/>
      <c r="F9" s="147" t="s">
        <v>170</v>
      </c>
      <c r="G9" s="35" t="s">
        <v>55</v>
      </c>
      <c r="H9" s="121">
        <f>H5+H7</f>
        <v>18300</v>
      </c>
      <c r="I9" s="7">
        <f aca="true" t="shared" si="0" ref="I9:Q9">I5+I7</f>
        <v>21960</v>
      </c>
      <c r="J9" s="7">
        <f t="shared" si="0"/>
        <v>21960</v>
      </c>
      <c r="K9" s="7">
        <f t="shared" si="0"/>
        <v>10980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28">
        <f t="shared" si="0"/>
        <v>0</v>
      </c>
      <c r="R9" s="382"/>
    </row>
    <row r="10" spans="1:18" ht="13.5" thickBot="1">
      <c r="A10" s="385"/>
      <c r="B10" s="389"/>
      <c r="C10" s="382"/>
      <c r="D10" s="389"/>
      <c r="E10" s="387"/>
      <c r="F10" s="148">
        <f>F6+F8</f>
        <v>73200</v>
      </c>
      <c r="G10" s="36" t="s">
        <v>56</v>
      </c>
      <c r="H10" s="48">
        <f>H6+H8</f>
        <v>0</v>
      </c>
      <c r="I10" s="32">
        <f>I6+I8</f>
        <v>0</v>
      </c>
      <c r="J10" s="25">
        <f aca="true" t="shared" si="1" ref="J10:Q10">J6+J8</f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5">
        <f t="shared" si="1"/>
        <v>0</v>
      </c>
      <c r="Q10" s="29">
        <f t="shared" si="1"/>
        <v>0</v>
      </c>
      <c r="R10" s="383"/>
    </row>
    <row r="11" spans="1:18" ht="12.75">
      <c r="A11" s="364">
        <v>2</v>
      </c>
      <c r="B11" s="366" t="s">
        <v>192</v>
      </c>
      <c r="C11" s="379">
        <v>75023</v>
      </c>
      <c r="D11" s="366" t="s">
        <v>191</v>
      </c>
      <c r="E11" s="370">
        <v>2010</v>
      </c>
      <c r="F11" s="146" t="s">
        <v>168</v>
      </c>
      <c r="G11" s="37" t="s">
        <v>49</v>
      </c>
      <c r="H11" s="59">
        <v>11529</v>
      </c>
      <c r="I11" s="78">
        <v>17714.4</v>
      </c>
      <c r="J11" s="79">
        <v>17714.4</v>
      </c>
      <c r="K11" s="79">
        <v>4428.6</v>
      </c>
      <c r="L11" s="79"/>
      <c r="M11" s="79"/>
      <c r="N11" s="79"/>
      <c r="O11" s="79"/>
      <c r="P11" s="79"/>
      <c r="Q11" s="80"/>
      <c r="R11" s="372"/>
    </row>
    <row r="12" spans="1:18" ht="12.75">
      <c r="A12" s="385"/>
      <c r="B12" s="389"/>
      <c r="C12" s="382"/>
      <c r="D12" s="389"/>
      <c r="E12" s="387"/>
      <c r="F12" s="147">
        <f>SUM(H15:Q15)</f>
        <v>51386.4</v>
      </c>
      <c r="G12" s="35" t="s">
        <v>50</v>
      </c>
      <c r="H12" s="62"/>
      <c r="I12" s="75"/>
      <c r="J12" s="76"/>
      <c r="K12" s="76"/>
      <c r="L12" s="76"/>
      <c r="M12" s="76"/>
      <c r="N12" s="76"/>
      <c r="O12" s="76"/>
      <c r="P12" s="76"/>
      <c r="Q12" s="77"/>
      <c r="R12" s="382"/>
    </row>
    <row r="13" spans="1:18" ht="12.75">
      <c r="A13" s="385"/>
      <c r="B13" s="389"/>
      <c r="C13" s="382"/>
      <c r="D13" s="389"/>
      <c r="E13" s="387"/>
      <c r="F13" s="147" t="s">
        <v>169</v>
      </c>
      <c r="G13" s="35" t="s">
        <v>53</v>
      </c>
      <c r="H13" s="62"/>
      <c r="I13" s="75"/>
      <c r="J13" s="76"/>
      <c r="K13" s="76"/>
      <c r="L13" s="76"/>
      <c r="M13" s="76"/>
      <c r="N13" s="76"/>
      <c r="O13" s="76"/>
      <c r="P13" s="76"/>
      <c r="Q13" s="77"/>
      <c r="R13" s="382"/>
    </row>
    <row r="14" spans="1:18" ht="12.75">
      <c r="A14" s="385"/>
      <c r="B14" s="389"/>
      <c r="C14" s="382"/>
      <c r="D14" s="389"/>
      <c r="E14" s="348">
        <v>2013</v>
      </c>
      <c r="F14" s="147">
        <f>SUM(H16:Q16)</f>
        <v>0</v>
      </c>
      <c r="G14" s="35" t="s">
        <v>54</v>
      </c>
      <c r="H14" s="62"/>
      <c r="I14" s="75"/>
      <c r="J14" s="76"/>
      <c r="K14" s="76"/>
      <c r="L14" s="76"/>
      <c r="M14" s="76"/>
      <c r="N14" s="76"/>
      <c r="O14" s="76"/>
      <c r="P14" s="76"/>
      <c r="Q14" s="77"/>
      <c r="R14" s="382"/>
    </row>
    <row r="15" spans="1:18" ht="12.75">
      <c r="A15" s="385"/>
      <c r="B15" s="389"/>
      <c r="C15" s="382"/>
      <c r="D15" s="389"/>
      <c r="E15" s="387"/>
      <c r="F15" s="147" t="s">
        <v>170</v>
      </c>
      <c r="G15" s="35" t="s">
        <v>55</v>
      </c>
      <c r="H15" s="121">
        <f>H11+H13</f>
        <v>11529</v>
      </c>
      <c r="I15" s="31">
        <f>I11+I13</f>
        <v>17714.4</v>
      </c>
      <c r="J15" s="7">
        <f aca="true" t="shared" si="2" ref="J15:Q15">J11+J13</f>
        <v>17714.4</v>
      </c>
      <c r="K15" s="7">
        <f t="shared" si="2"/>
        <v>4428.6</v>
      </c>
      <c r="L15" s="7">
        <f t="shared" si="2"/>
        <v>0</v>
      </c>
      <c r="M15" s="7">
        <f t="shared" si="2"/>
        <v>0</v>
      </c>
      <c r="N15" s="7">
        <f t="shared" si="2"/>
        <v>0</v>
      </c>
      <c r="O15" s="7">
        <f t="shared" si="2"/>
        <v>0</v>
      </c>
      <c r="P15" s="7">
        <f t="shared" si="2"/>
        <v>0</v>
      </c>
      <c r="Q15" s="28">
        <f t="shared" si="2"/>
        <v>0</v>
      </c>
      <c r="R15" s="382"/>
    </row>
    <row r="16" spans="1:18" ht="13.5" thickBot="1">
      <c r="A16" s="386"/>
      <c r="B16" s="390"/>
      <c r="C16" s="383"/>
      <c r="D16" s="390"/>
      <c r="E16" s="388"/>
      <c r="F16" s="148">
        <f>F12+F14</f>
        <v>51386.4</v>
      </c>
      <c r="G16" s="38" t="s">
        <v>56</v>
      </c>
      <c r="H16" s="48">
        <f>H12+H14</f>
        <v>0</v>
      </c>
      <c r="I16" s="33">
        <f>I12+I14</f>
        <v>0</v>
      </c>
      <c r="J16" s="27">
        <f aca="true" t="shared" si="3" ref="J16:Q16">J12+J14</f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30">
        <f t="shared" si="3"/>
        <v>0</v>
      </c>
      <c r="R16" s="383"/>
    </row>
    <row r="17" spans="1:18" ht="12.75">
      <c r="A17" s="365">
        <v>3</v>
      </c>
      <c r="B17" s="367" t="s">
        <v>193</v>
      </c>
      <c r="C17" s="380">
        <v>60016</v>
      </c>
      <c r="D17" s="367" t="s">
        <v>191</v>
      </c>
      <c r="E17" s="371">
        <v>2007</v>
      </c>
      <c r="F17" s="146" t="s">
        <v>168</v>
      </c>
      <c r="G17" s="34" t="s">
        <v>49</v>
      </c>
      <c r="H17" s="59">
        <v>5319</v>
      </c>
      <c r="I17" s="72">
        <v>14596</v>
      </c>
      <c r="J17" s="73">
        <v>1329.68</v>
      </c>
      <c r="K17" s="73">
        <v>1330</v>
      </c>
      <c r="L17" s="73">
        <v>1330</v>
      </c>
      <c r="M17" s="73">
        <v>1330</v>
      </c>
      <c r="N17" s="73">
        <v>1330</v>
      </c>
      <c r="O17" s="73">
        <v>1330</v>
      </c>
      <c r="P17" s="73"/>
      <c r="Q17" s="74"/>
      <c r="R17" s="372"/>
    </row>
    <row r="18" spans="1:18" ht="12.75">
      <c r="A18" s="385"/>
      <c r="B18" s="389"/>
      <c r="C18" s="382"/>
      <c r="D18" s="389"/>
      <c r="E18" s="387"/>
      <c r="F18" s="147">
        <f>SUM(H21:Q21)</f>
        <v>27894.68</v>
      </c>
      <c r="G18" s="35" t="s">
        <v>50</v>
      </c>
      <c r="H18" s="62"/>
      <c r="I18" s="75"/>
      <c r="J18" s="76"/>
      <c r="K18" s="76"/>
      <c r="L18" s="76"/>
      <c r="M18" s="76"/>
      <c r="N18" s="76"/>
      <c r="O18" s="76"/>
      <c r="P18" s="76"/>
      <c r="Q18" s="77"/>
      <c r="R18" s="382"/>
    </row>
    <row r="19" spans="1:18" ht="12.75">
      <c r="A19" s="385"/>
      <c r="B19" s="389"/>
      <c r="C19" s="382"/>
      <c r="D19" s="389"/>
      <c r="E19" s="387"/>
      <c r="F19" s="147" t="s">
        <v>169</v>
      </c>
      <c r="G19" s="35" t="s">
        <v>53</v>
      </c>
      <c r="H19" s="62"/>
      <c r="I19" s="75"/>
      <c r="J19" s="76"/>
      <c r="K19" s="76"/>
      <c r="L19" s="76"/>
      <c r="M19" s="76"/>
      <c r="N19" s="76"/>
      <c r="O19" s="76"/>
      <c r="P19" s="76"/>
      <c r="Q19" s="77"/>
      <c r="R19" s="382"/>
    </row>
    <row r="20" spans="1:18" ht="12.75">
      <c r="A20" s="385"/>
      <c r="B20" s="389"/>
      <c r="C20" s="382"/>
      <c r="D20" s="389"/>
      <c r="E20" s="348">
        <v>2017</v>
      </c>
      <c r="F20" s="147">
        <f>SUM(H22:Q22)</f>
        <v>0</v>
      </c>
      <c r="G20" s="35" t="s">
        <v>54</v>
      </c>
      <c r="H20" s="62"/>
      <c r="I20" s="75"/>
      <c r="J20" s="76"/>
      <c r="K20" s="76"/>
      <c r="L20" s="76"/>
      <c r="M20" s="76"/>
      <c r="N20" s="76"/>
      <c r="O20" s="76"/>
      <c r="P20" s="76"/>
      <c r="Q20" s="77"/>
      <c r="R20" s="382"/>
    </row>
    <row r="21" spans="1:18" ht="12.75">
      <c r="A21" s="385"/>
      <c r="B21" s="389"/>
      <c r="C21" s="382"/>
      <c r="D21" s="389"/>
      <c r="E21" s="387"/>
      <c r="F21" s="147" t="s">
        <v>170</v>
      </c>
      <c r="G21" s="35" t="s">
        <v>55</v>
      </c>
      <c r="H21" s="121">
        <f>H17+H19</f>
        <v>5319</v>
      </c>
      <c r="I21" s="31">
        <f>I17+I19</f>
        <v>14596</v>
      </c>
      <c r="J21" s="7">
        <f aca="true" t="shared" si="4" ref="J21:Q21">J17+J19</f>
        <v>1329.68</v>
      </c>
      <c r="K21" s="7">
        <f t="shared" si="4"/>
        <v>1330</v>
      </c>
      <c r="L21" s="7">
        <f t="shared" si="4"/>
        <v>1330</v>
      </c>
      <c r="M21" s="7">
        <f t="shared" si="4"/>
        <v>1330</v>
      </c>
      <c r="N21" s="7">
        <f t="shared" si="4"/>
        <v>1330</v>
      </c>
      <c r="O21" s="7">
        <f t="shared" si="4"/>
        <v>1330</v>
      </c>
      <c r="P21" s="7">
        <f t="shared" si="4"/>
        <v>0</v>
      </c>
      <c r="Q21" s="28">
        <f t="shared" si="4"/>
        <v>0</v>
      </c>
      <c r="R21" s="382"/>
    </row>
    <row r="22" spans="1:18" ht="13.5" thickBot="1">
      <c r="A22" s="385"/>
      <c r="B22" s="389"/>
      <c r="C22" s="382"/>
      <c r="D22" s="389"/>
      <c r="E22" s="387"/>
      <c r="F22" s="148">
        <f>F18+F20</f>
        <v>27894.68</v>
      </c>
      <c r="G22" s="36" t="s">
        <v>56</v>
      </c>
      <c r="H22" s="48">
        <f>H18+H20</f>
        <v>0</v>
      </c>
      <c r="I22" s="32">
        <f>I18+I20</f>
        <v>0</v>
      </c>
      <c r="J22" s="25">
        <f aca="true" t="shared" si="5" ref="J22:Q22">J18+J20</f>
        <v>0</v>
      </c>
      <c r="K22" s="25">
        <f t="shared" si="5"/>
        <v>0</v>
      </c>
      <c r="L22" s="25">
        <f t="shared" si="5"/>
        <v>0</v>
      </c>
      <c r="M22" s="25">
        <f t="shared" si="5"/>
        <v>0</v>
      </c>
      <c r="N22" s="25">
        <f t="shared" si="5"/>
        <v>0</v>
      </c>
      <c r="O22" s="25">
        <f t="shared" si="5"/>
        <v>0</v>
      </c>
      <c r="P22" s="25">
        <f t="shared" si="5"/>
        <v>0</v>
      </c>
      <c r="Q22" s="29">
        <f t="shared" si="5"/>
        <v>0</v>
      </c>
      <c r="R22" s="383"/>
    </row>
    <row r="23" spans="1:18" ht="12.75">
      <c r="A23" s="364">
        <v>4</v>
      </c>
      <c r="B23" s="366" t="s">
        <v>194</v>
      </c>
      <c r="C23" s="379">
        <v>70004</v>
      </c>
      <c r="D23" s="366" t="s">
        <v>195</v>
      </c>
      <c r="E23" s="370">
        <v>2007</v>
      </c>
      <c r="F23" s="146" t="s">
        <v>168</v>
      </c>
      <c r="G23" s="37" t="s">
        <v>49</v>
      </c>
      <c r="H23" s="59">
        <v>23424</v>
      </c>
      <c r="I23" s="78">
        <v>5856</v>
      </c>
      <c r="J23" s="78">
        <v>5856</v>
      </c>
      <c r="K23" s="78">
        <v>5856</v>
      </c>
      <c r="L23" s="78">
        <v>5856</v>
      </c>
      <c r="M23" s="78">
        <v>5856</v>
      </c>
      <c r="N23" s="78">
        <v>5856</v>
      </c>
      <c r="O23" s="78">
        <v>5856</v>
      </c>
      <c r="P23" s="79"/>
      <c r="Q23" s="80"/>
      <c r="R23" s="372"/>
    </row>
    <row r="24" spans="1:18" ht="12.75">
      <c r="A24" s="385"/>
      <c r="B24" s="389"/>
      <c r="C24" s="382"/>
      <c r="D24" s="389"/>
      <c r="E24" s="387"/>
      <c r="F24" s="147">
        <f>SUM(H27:Q27)</f>
        <v>64416</v>
      </c>
      <c r="G24" s="35" t="s">
        <v>50</v>
      </c>
      <c r="H24" s="62"/>
      <c r="I24" s="75"/>
      <c r="J24" s="76"/>
      <c r="K24" s="76"/>
      <c r="L24" s="76"/>
      <c r="M24" s="76"/>
      <c r="N24" s="76"/>
      <c r="O24" s="76"/>
      <c r="P24" s="76"/>
      <c r="Q24" s="77"/>
      <c r="R24" s="382"/>
    </row>
    <row r="25" spans="1:18" ht="12.75">
      <c r="A25" s="385"/>
      <c r="B25" s="389"/>
      <c r="C25" s="382"/>
      <c r="D25" s="389"/>
      <c r="E25" s="387"/>
      <c r="F25" s="147" t="s">
        <v>169</v>
      </c>
      <c r="G25" s="35" t="s">
        <v>53</v>
      </c>
      <c r="H25" s="62"/>
      <c r="I25" s="75"/>
      <c r="J25" s="76"/>
      <c r="K25" s="76"/>
      <c r="L25" s="76"/>
      <c r="M25" s="76"/>
      <c r="N25" s="76"/>
      <c r="O25" s="76"/>
      <c r="P25" s="76"/>
      <c r="Q25" s="77"/>
      <c r="R25" s="382"/>
    </row>
    <row r="26" spans="1:18" ht="12.75">
      <c r="A26" s="385"/>
      <c r="B26" s="389"/>
      <c r="C26" s="382"/>
      <c r="D26" s="389"/>
      <c r="E26" s="348">
        <v>2017</v>
      </c>
      <c r="F26" s="147">
        <f>SUM(H28:Q28)</f>
        <v>0</v>
      </c>
      <c r="G26" s="35" t="s">
        <v>54</v>
      </c>
      <c r="H26" s="62"/>
      <c r="I26" s="75"/>
      <c r="J26" s="76"/>
      <c r="K26" s="76"/>
      <c r="L26" s="76"/>
      <c r="M26" s="76"/>
      <c r="N26" s="76"/>
      <c r="O26" s="76"/>
      <c r="P26" s="76"/>
      <c r="Q26" s="77"/>
      <c r="R26" s="382"/>
    </row>
    <row r="27" spans="1:18" ht="12.75">
      <c r="A27" s="385"/>
      <c r="B27" s="389"/>
      <c r="C27" s="382"/>
      <c r="D27" s="389"/>
      <c r="E27" s="387"/>
      <c r="F27" s="147" t="s">
        <v>170</v>
      </c>
      <c r="G27" s="35" t="s">
        <v>55</v>
      </c>
      <c r="H27" s="121">
        <f>H23+H25</f>
        <v>23424</v>
      </c>
      <c r="I27" s="31">
        <f>I23+I25</f>
        <v>5856</v>
      </c>
      <c r="J27" s="7">
        <f aca="true" t="shared" si="6" ref="J27:Q27">J23+J25</f>
        <v>5856</v>
      </c>
      <c r="K27" s="7">
        <f t="shared" si="6"/>
        <v>5856</v>
      </c>
      <c r="L27" s="7">
        <f t="shared" si="6"/>
        <v>5856</v>
      </c>
      <c r="M27" s="7">
        <f t="shared" si="6"/>
        <v>5856</v>
      </c>
      <c r="N27" s="7">
        <f t="shared" si="6"/>
        <v>5856</v>
      </c>
      <c r="O27" s="7">
        <f t="shared" si="6"/>
        <v>5856</v>
      </c>
      <c r="P27" s="7">
        <f t="shared" si="6"/>
        <v>0</v>
      </c>
      <c r="Q27" s="28">
        <f t="shared" si="6"/>
        <v>0</v>
      </c>
      <c r="R27" s="382"/>
    </row>
    <row r="28" spans="1:18" ht="13.5" thickBot="1">
      <c r="A28" s="386"/>
      <c r="B28" s="390"/>
      <c r="C28" s="383"/>
      <c r="D28" s="390"/>
      <c r="E28" s="388"/>
      <c r="F28" s="148">
        <f>F24+F26</f>
        <v>64416</v>
      </c>
      <c r="G28" s="38" t="s">
        <v>56</v>
      </c>
      <c r="H28" s="48">
        <f>H24+H26</f>
        <v>0</v>
      </c>
      <c r="I28" s="33">
        <f>I24+I26</f>
        <v>0</v>
      </c>
      <c r="J28" s="27">
        <f aca="true" t="shared" si="7" ref="J28:Q28">J24+J26</f>
        <v>0</v>
      </c>
      <c r="K28" s="27">
        <f t="shared" si="7"/>
        <v>0</v>
      </c>
      <c r="L28" s="27">
        <f t="shared" si="7"/>
        <v>0</v>
      </c>
      <c r="M28" s="27">
        <f t="shared" si="7"/>
        <v>0</v>
      </c>
      <c r="N28" s="27">
        <f t="shared" si="7"/>
        <v>0</v>
      </c>
      <c r="O28" s="27">
        <f t="shared" si="7"/>
        <v>0</v>
      </c>
      <c r="P28" s="27">
        <f t="shared" si="7"/>
        <v>0</v>
      </c>
      <c r="Q28" s="30">
        <f t="shared" si="7"/>
        <v>0</v>
      </c>
      <c r="R28" s="383"/>
    </row>
    <row r="29" spans="1:18" ht="12.75">
      <c r="A29" s="365">
        <v>5</v>
      </c>
      <c r="B29" s="367"/>
      <c r="C29" s="380"/>
      <c r="D29" s="367"/>
      <c r="E29" s="371"/>
      <c r="F29" s="146" t="s">
        <v>168</v>
      </c>
      <c r="G29" s="34" t="s">
        <v>49</v>
      </c>
      <c r="H29" s="59"/>
      <c r="I29" s="72"/>
      <c r="J29" s="73"/>
      <c r="K29" s="73"/>
      <c r="L29" s="73"/>
      <c r="M29" s="73"/>
      <c r="N29" s="73"/>
      <c r="O29" s="73"/>
      <c r="P29" s="73"/>
      <c r="Q29" s="74"/>
      <c r="R29" s="372"/>
    </row>
    <row r="30" spans="1:18" ht="12.75">
      <c r="A30" s="385"/>
      <c r="B30" s="389"/>
      <c r="C30" s="382"/>
      <c r="D30" s="389"/>
      <c r="E30" s="387"/>
      <c r="F30" s="147">
        <f>SUM(H33:Q33)</f>
        <v>0</v>
      </c>
      <c r="G30" s="35" t="s">
        <v>50</v>
      </c>
      <c r="H30" s="62"/>
      <c r="I30" s="75"/>
      <c r="J30" s="76"/>
      <c r="K30" s="76"/>
      <c r="L30" s="76"/>
      <c r="M30" s="76"/>
      <c r="N30" s="76"/>
      <c r="O30" s="76"/>
      <c r="P30" s="76"/>
      <c r="Q30" s="77"/>
      <c r="R30" s="382"/>
    </row>
    <row r="31" spans="1:18" ht="12.75">
      <c r="A31" s="385"/>
      <c r="B31" s="389"/>
      <c r="C31" s="382"/>
      <c r="D31" s="389"/>
      <c r="E31" s="387"/>
      <c r="F31" s="147" t="s">
        <v>169</v>
      </c>
      <c r="G31" s="35" t="s">
        <v>53</v>
      </c>
      <c r="H31" s="62"/>
      <c r="I31" s="75"/>
      <c r="J31" s="76"/>
      <c r="K31" s="76"/>
      <c r="L31" s="76"/>
      <c r="M31" s="76"/>
      <c r="N31" s="76"/>
      <c r="O31" s="76"/>
      <c r="P31" s="76"/>
      <c r="Q31" s="77"/>
      <c r="R31" s="382"/>
    </row>
    <row r="32" spans="1:18" ht="12.75">
      <c r="A32" s="385"/>
      <c r="B32" s="389"/>
      <c r="C32" s="382"/>
      <c r="D32" s="389"/>
      <c r="E32" s="348"/>
      <c r="F32" s="147">
        <f>SUM(H34:Q34)</f>
        <v>0</v>
      </c>
      <c r="G32" s="35" t="s">
        <v>54</v>
      </c>
      <c r="H32" s="62"/>
      <c r="I32" s="75"/>
      <c r="J32" s="76"/>
      <c r="K32" s="76"/>
      <c r="L32" s="76"/>
      <c r="M32" s="76"/>
      <c r="N32" s="76"/>
      <c r="O32" s="76"/>
      <c r="P32" s="76"/>
      <c r="Q32" s="77"/>
      <c r="R32" s="382"/>
    </row>
    <row r="33" spans="1:18" ht="12.75">
      <c r="A33" s="385"/>
      <c r="B33" s="389"/>
      <c r="C33" s="382"/>
      <c r="D33" s="389"/>
      <c r="E33" s="387"/>
      <c r="F33" s="147" t="s">
        <v>170</v>
      </c>
      <c r="G33" s="35" t="s">
        <v>55</v>
      </c>
      <c r="H33" s="121">
        <f>H29+H31</f>
        <v>0</v>
      </c>
      <c r="I33" s="31">
        <f>I29+I31</f>
        <v>0</v>
      </c>
      <c r="J33" s="7">
        <f aca="true" t="shared" si="8" ref="J33:Q33">J29+J31</f>
        <v>0</v>
      </c>
      <c r="K33" s="7">
        <f t="shared" si="8"/>
        <v>0</v>
      </c>
      <c r="L33" s="7">
        <f t="shared" si="8"/>
        <v>0</v>
      </c>
      <c r="M33" s="7">
        <f t="shared" si="8"/>
        <v>0</v>
      </c>
      <c r="N33" s="7">
        <f t="shared" si="8"/>
        <v>0</v>
      </c>
      <c r="O33" s="7">
        <f t="shared" si="8"/>
        <v>0</v>
      </c>
      <c r="P33" s="7">
        <f t="shared" si="8"/>
        <v>0</v>
      </c>
      <c r="Q33" s="28">
        <f t="shared" si="8"/>
        <v>0</v>
      </c>
      <c r="R33" s="382"/>
    </row>
    <row r="34" spans="1:18" ht="13.5" thickBot="1">
      <c r="A34" s="385"/>
      <c r="B34" s="389"/>
      <c r="C34" s="382"/>
      <c r="D34" s="389"/>
      <c r="E34" s="387"/>
      <c r="F34" s="148">
        <f>F30+F32</f>
        <v>0</v>
      </c>
      <c r="G34" s="36" t="s">
        <v>56</v>
      </c>
      <c r="H34" s="48">
        <f>H30+H32</f>
        <v>0</v>
      </c>
      <c r="I34" s="32">
        <f>I30+I32</f>
        <v>0</v>
      </c>
      <c r="J34" s="25">
        <f aca="true" t="shared" si="9" ref="J34:Q34">J30+J32</f>
        <v>0</v>
      </c>
      <c r="K34" s="25">
        <f t="shared" si="9"/>
        <v>0</v>
      </c>
      <c r="L34" s="25">
        <f t="shared" si="9"/>
        <v>0</v>
      </c>
      <c r="M34" s="25">
        <f t="shared" si="9"/>
        <v>0</v>
      </c>
      <c r="N34" s="25">
        <f t="shared" si="9"/>
        <v>0</v>
      </c>
      <c r="O34" s="25">
        <f t="shared" si="9"/>
        <v>0</v>
      </c>
      <c r="P34" s="25">
        <f t="shared" si="9"/>
        <v>0</v>
      </c>
      <c r="Q34" s="29">
        <f t="shared" si="9"/>
        <v>0</v>
      </c>
      <c r="R34" s="383"/>
    </row>
    <row r="35" spans="1:18" ht="12.75">
      <c r="A35" s="364">
        <v>6</v>
      </c>
      <c r="B35" s="366"/>
      <c r="C35" s="379"/>
      <c r="D35" s="366"/>
      <c r="E35" s="370"/>
      <c r="F35" s="146" t="s">
        <v>168</v>
      </c>
      <c r="G35" s="37" t="s">
        <v>49</v>
      </c>
      <c r="H35" s="59"/>
      <c r="I35" s="78"/>
      <c r="J35" s="79"/>
      <c r="K35" s="79"/>
      <c r="L35" s="79"/>
      <c r="M35" s="79"/>
      <c r="N35" s="79"/>
      <c r="O35" s="79"/>
      <c r="P35" s="79"/>
      <c r="Q35" s="80"/>
      <c r="R35" s="372"/>
    </row>
    <row r="36" spans="1:18" ht="12.75">
      <c r="A36" s="385"/>
      <c r="B36" s="389"/>
      <c r="C36" s="382"/>
      <c r="D36" s="389"/>
      <c r="E36" s="387"/>
      <c r="F36" s="147">
        <f>SUM(H39:Q39)</f>
        <v>0</v>
      </c>
      <c r="G36" s="35" t="s">
        <v>50</v>
      </c>
      <c r="H36" s="62"/>
      <c r="I36" s="75"/>
      <c r="J36" s="76"/>
      <c r="K36" s="76"/>
      <c r="L36" s="76"/>
      <c r="M36" s="76"/>
      <c r="N36" s="76"/>
      <c r="O36" s="76"/>
      <c r="P36" s="76"/>
      <c r="Q36" s="77"/>
      <c r="R36" s="382"/>
    </row>
    <row r="37" spans="1:18" ht="12.75">
      <c r="A37" s="385"/>
      <c r="B37" s="389"/>
      <c r="C37" s="382"/>
      <c r="D37" s="389"/>
      <c r="E37" s="387"/>
      <c r="F37" s="147" t="s">
        <v>169</v>
      </c>
      <c r="G37" s="35" t="s">
        <v>53</v>
      </c>
      <c r="H37" s="62"/>
      <c r="I37" s="75"/>
      <c r="J37" s="76"/>
      <c r="K37" s="76"/>
      <c r="L37" s="76"/>
      <c r="M37" s="76"/>
      <c r="N37" s="76"/>
      <c r="O37" s="76"/>
      <c r="P37" s="76"/>
      <c r="Q37" s="77"/>
      <c r="R37" s="382"/>
    </row>
    <row r="38" spans="1:18" ht="12.75">
      <c r="A38" s="385"/>
      <c r="B38" s="389"/>
      <c r="C38" s="382"/>
      <c r="D38" s="389"/>
      <c r="E38" s="348"/>
      <c r="F38" s="147">
        <f>SUM(H40:Q40)</f>
        <v>0</v>
      </c>
      <c r="G38" s="35" t="s">
        <v>54</v>
      </c>
      <c r="H38" s="62"/>
      <c r="I38" s="75"/>
      <c r="J38" s="76"/>
      <c r="K38" s="76"/>
      <c r="L38" s="76"/>
      <c r="M38" s="76"/>
      <c r="N38" s="76"/>
      <c r="O38" s="76"/>
      <c r="P38" s="76"/>
      <c r="Q38" s="77"/>
      <c r="R38" s="382"/>
    </row>
    <row r="39" spans="1:18" ht="12.75">
      <c r="A39" s="385"/>
      <c r="B39" s="389"/>
      <c r="C39" s="382"/>
      <c r="D39" s="389"/>
      <c r="E39" s="387"/>
      <c r="F39" s="147" t="s">
        <v>170</v>
      </c>
      <c r="G39" s="35" t="s">
        <v>55</v>
      </c>
      <c r="H39" s="121">
        <f>H35+H37</f>
        <v>0</v>
      </c>
      <c r="I39" s="31">
        <f>I35+I37</f>
        <v>0</v>
      </c>
      <c r="J39" s="7">
        <f aca="true" t="shared" si="10" ref="J39:Q39">J35+J37</f>
        <v>0</v>
      </c>
      <c r="K39" s="7">
        <f t="shared" si="10"/>
        <v>0</v>
      </c>
      <c r="L39" s="7">
        <f t="shared" si="10"/>
        <v>0</v>
      </c>
      <c r="M39" s="7">
        <f t="shared" si="10"/>
        <v>0</v>
      </c>
      <c r="N39" s="7">
        <f t="shared" si="10"/>
        <v>0</v>
      </c>
      <c r="O39" s="7">
        <f t="shared" si="10"/>
        <v>0</v>
      </c>
      <c r="P39" s="7">
        <f t="shared" si="10"/>
        <v>0</v>
      </c>
      <c r="Q39" s="28">
        <f t="shared" si="10"/>
        <v>0</v>
      </c>
      <c r="R39" s="382"/>
    </row>
    <row r="40" spans="1:18" ht="13.5" thickBot="1">
      <c r="A40" s="386"/>
      <c r="B40" s="390"/>
      <c r="C40" s="383"/>
      <c r="D40" s="390"/>
      <c r="E40" s="388"/>
      <c r="F40" s="148">
        <f>F36+F38</f>
        <v>0</v>
      </c>
      <c r="G40" s="38" t="s">
        <v>56</v>
      </c>
      <c r="H40" s="48">
        <f>H36+H38</f>
        <v>0</v>
      </c>
      <c r="I40" s="33">
        <f>I36+I38</f>
        <v>0</v>
      </c>
      <c r="J40" s="27">
        <f aca="true" t="shared" si="11" ref="J40:Q40">J36+J38</f>
        <v>0</v>
      </c>
      <c r="K40" s="27">
        <f t="shared" si="11"/>
        <v>0</v>
      </c>
      <c r="L40" s="27">
        <f t="shared" si="11"/>
        <v>0</v>
      </c>
      <c r="M40" s="27">
        <f t="shared" si="11"/>
        <v>0</v>
      </c>
      <c r="N40" s="27">
        <f t="shared" si="11"/>
        <v>0</v>
      </c>
      <c r="O40" s="27">
        <f t="shared" si="11"/>
        <v>0</v>
      </c>
      <c r="P40" s="27">
        <f t="shared" si="11"/>
        <v>0</v>
      </c>
      <c r="Q40" s="30">
        <f t="shared" si="11"/>
        <v>0</v>
      </c>
      <c r="R40" s="383"/>
    </row>
    <row r="41" spans="1:18" ht="12.75">
      <c r="A41" s="365">
        <v>7</v>
      </c>
      <c r="B41" s="367"/>
      <c r="C41" s="380"/>
      <c r="D41" s="367"/>
      <c r="E41" s="371"/>
      <c r="F41" s="146" t="s">
        <v>168</v>
      </c>
      <c r="G41" s="34" t="s">
        <v>49</v>
      </c>
      <c r="H41" s="59"/>
      <c r="I41" s="72"/>
      <c r="J41" s="73"/>
      <c r="K41" s="73"/>
      <c r="L41" s="73"/>
      <c r="M41" s="73"/>
      <c r="N41" s="73"/>
      <c r="O41" s="73"/>
      <c r="P41" s="73"/>
      <c r="Q41" s="74"/>
      <c r="R41" s="372"/>
    </row>
    <row r="42" spans="1:18" ht="12.75">
      <c r="A42" s="385"/>
      <c r="B42" s="389"/>
      <c r="C42" s="382"/>
      <c r="D42" s="389"/>
      <c r="E42" s="387"/>
      <c r="F42" s="147">
        <f>SUM(H45:Q45)</f>
        <v>0</v>
      </c>
      <c r="G42" s="35" t="s">
        <v>50</v>
      </c>
      <c r="H42" s="62"/>
      <c r="I42" s="75"/>
      <c r="J42" s="76"/>
      <c r="K42" s="76"/>
      <c r="L42" s="76"/>
      <c r="M42" s="76"/>
      <c r="N42" s="76"/>
      <c r="O42" s="76"/>
      <c r="P42" s="76"/>
      <c r="Q42" s="77"/>
      <c r="R42" s="382"/>
    </row>
    <row r="43" spans="1:18" ht="12.75">
      <c r="A43" s="385"/>
      <c r="B43" s="389"/>
      <c r="C43" s="382"/>
      <c r="D43" s="389"/>
      <c r="E43" s="387"/>
      <c r="F43" s="147" t="s">
        <v>169</v>
      </c>
      <c r="G43" s="35" t="s">
        <v>53</v>
      </c>
      <c r="H43" s="62"/>
      <c r="I43" s="75"/>
      <c r="J43" s="76"/>
      <c r="K43" s="76"/>
      <c r="L43" s="76"/>
      <c r="M43" s="76"/>
      <c r="N43" s="76"/>
      <c r="O43" s="76"/>
      <c r="P43" s="76"/>
      <c r="Q43" s="77"/>
      <c r="R43" s="382"/>
    </row>
    <row r="44" spans="1:18" ht="12.75">
      <c r="A44" s="385"/>
      <c r="B44" s="389"/>
      <c r="C44" s="382"/>
      <c r="D44" s="389"/>
      <c r="E44" s="348"/>
      <c r="F44" s="147">
        <f>SUM(H46:Q46)</f>
        <v>0</v>
      </c>
      <c r="G44" s="35" t="s">
        <v>54</v>
      </c>
      <c r="H44" s="62"/>
      <c r="I44" s="75"/>
      <c r="J44" s="76"/>
      <c r="K44" s="76"/>
      <c r="L44" s="76"/>
      <c r="M44" s="76"/>
      <c r="N44" s="76"/>
      <c r="O44" s="76"/>
      <c r="P44" s="76"/>
      <c r="Q44" s="77"/>
      <c r="R44" s="382"/>
    </row>
    <row r="45" spans="1:18" ht="12.75">
      <c r="A45" s="385"/>
      <c r="B45" s="389"/>
      <c r="C45" s="382"/>
      <c r="D45" s="389"/>
      <c r="E45" s="387"/>
      <c r="F45" s="147" t="s">
        <v>170</v>
      </c>
      <c r="G45" s="35" t="s">
        <v>55</v>
      </c>
      <c r="H45" s="121">
        <f>H41+H43</f>
        <v>0</v>
      </c>
      <c r="I45" s="31">
        <f>I41+I43</f>
        <v>0</v>
      </c>
      <c r="J45" s="7">
        <f aca="true" t="shared" si="12" ref="J45:Q45">J41+J43</f>
        <v>0</v>
      </c>
      <c r="K45" s="7">
        <f t="shared" si="12"/>
        <v>0</v>
      </c>
      <c r="L45" s="7">
        <f t="shared" si="12"/>
        <v>0</v>
      </c>
      <c r="M45" s="7">
        <f t="shared" si="12"/>
        <v>0</v>
      </c>
      <c r="N45" s="7">
        <f t="shared" si="12"/>
        <v>0</v>
      </c>
      <c r="O45" s="7">
        <f t="shared" si="12"/>
        <v>0</v>
      </c>
      <c r="P45" s="7">
        <f t="shared" si="12"/>
        <v>0</v>
      </c>
      <c r="Q45" s="28">
        <f t="shared" si="12"/>
        <v>0</v>
      </c>
      <c r="R45" s="382"/>
    </row>
    <row r="46" spans="1:18" ht="13.5" thickBot="1">
      <c r="A46" s="385"/>
      <c r="B46" s="389"/>
      <c r="C46" s="382"/>
      <c r="D46" s="389"/>
      <c r="E46" s="387"/>
      <c r="F46" s="148">
        <f>F42+F44</f>
        <v>0</v>
      </c>
      <c r="G46" s="36" t="s">
        <v>56</v>
      </c>
      <c r="H46" s="48">
        <f>H42+H44</f>
        <v>0</v>
      </c>
      <c r="I46" s="32">
        <f>I42+I44</f>
        <v>0</v>
      </c>
      <c r="J46" s="25">
        <f aca="true" t="shared" si="13" ref="J46:Q46">J42+J44</f>
        <v>0</v>
      </c>
      <c r="K46" s="25">
        <f t="shared" si="13"/>
        <v>0</v>
      </c>
      <c r="L46" s="25">
        <f t="shared" si="13"/>
        <v>0</v>
      </c>
      <c r="M46" s="25">
        <f t="shared" si="13"/>
        <v>0</v>
      </c>
      <c r="N46" s="25">
        <f t="shared" si="13"/>
        <v>0</v>
      </c>
      <c r="O46" s="25">
        <f t="shared" si="13"/>
        <v>0</v>
      </c>
      <c r="P46" s="25">
        <f t="shared" si="13"/>
        <v>0</v>
      </c>
      <c r="Q46" s="29">
        <f t="shared" si="13"/>
        <v>0</v>
      </c>
      <c r="R46" s="383"/>
    </row>
    <row r="47" spans="1:18" ht="12.75">
      <c r="A47" s="364">
        <v>8</v>
      </c>
      <c r="B47" s="366"/>
      <c r="C47" s="379"/>
      <c r="D47" s="366"/>
      <c r="E47" s="370"/>
      <c r="F47" s="146" t="s">
        <v>168</v>
      </c>
      <c r="G47" s="37" t="s">
        <v>49</v>
      </c>
      <c r="H47" s="59"/>
      <c r="I47" s="78"/>
      <c r="J47" s="79"/>
      <c r="K47" s="79"/>
      <c r="L47" s="79"/>
      <c r="M47" s="79"/>
      <c r="N47" s="79"/>
      <c r="O47" s="79"/>
      <c r="P47" s="79"/>
      <c r="Q47" s="80"/>
      <c r="R47" s="372"/>
    </row>
    <row r="48" spans="1:18" ht="12.75">
      <c r="A48" s="385"/>
      <c r="B48" s="389"/>
      <c r="C48" s="382"/>
      <c r="D48" s="389"/>
      <c r="E48" s="387"/>
      <c r="F48" s="147">
        <f>SUM(H51:Q51)</f>
        <v>0</v>
      </c>
      <c r="G48" s="35" t="s">
        <v>50</v>
      </c>
      <c r="H48" s="62"/>
      <c r="I48" s="75"/>
      <c r="J48" s="76"/>
      <c r="K48" s="76"/>
      <c r="L48" s="76"/>
      <c r="M48" s="76"/>
      <c r="N48" s="76"/>
      <c r="O48" s="76"/>
      <c r="P48" s="76"/>
      <c r="Q48" s="77"/>
      <c r="R48" s="382"/>
    </row>
    <row r="49" spans="1:18" ht="12.75">
      <c r="A49" s="385"/>
      <c r="B49" s="389"/>
      <c r="C49" s="382"/>
      <c r="D49" s="389"/>
      <c r="E49" s="387"/>
      <c r="F49" s="147" t="s">
        <v>169</v>
      </c>
      <c r="G49" s="35" t="s">
        <v>53</v>
      </c>
      <c r="H49" s="62"/>
      <c r="I49" s="75"/>
      <c r="J49" s="76"/>
      <c r="K49" s="76"/>
      <c r="L49" s="76"/>
      <c r="M49" s="76"/>
      <c r="N49" s="76"/>
      <c r="O49" s="76"/>
      <c r="P49" s="76"/>
      <c r="Q49" s="77"/>
      <c r="R49" s="382"/>
    </row>
    <row r="50" spans="1:18" ht="12.75">
      <c r="A50" s="385"/>
      <c r="B50" s="389"/>
      <c r="C50" s="382"/>
      <c r="D50" s="389"/>
      <c r="E50" s="348"/>
      <c r="F50" s="147">
        <f>SUM(H52:Q52)</f>
        <v>0</v>
      </c>
      <c r="G50" s="35" t="s">
        <v>54</v>
      </c>
      <c r="H50" s="62"/>
      <c r="I50" s="75"/>
      <c r="J50" s="76"/>
      <c r="K50" s="76"/>
      <c r="L50" s="76"/>
      <c r="M50" s="76"/>
      <c r="N50" s="76"/>
      <c r="O50" s="76"/>
      <c r="P50" s="76"/>
      <c r="Q50" s="77"/>
      <c r="R50" s="382"/>
    </row>
    <row r="51" spans="1:18" ht="12.75">
      <c r="A51" s="385"/>
      <c r="B51" s="389"/>
      <c r="C51" s="382"/>
      <c r="D51" s="389"/>
      <c r="E51" s="387"/>
      <c r="F51" s="147" t="s">
        <v>170</v>
      </c>
      <c r="G51" s="35" t="s">
        <v>55</v>
      </c>
      <c r="H51" s="121">
        <f>H47+H49</f>
        <v>0</v>
      </c>
      <c r="I51" s="31">
        <f>I47+I49</f>
        <v>0</v>
      </c>
      <c r="J51" s="7">
        <f aca="true" t="shared" si="14" ref="J51:Q51">J47+J49</f>
        <v>0</v>
      </c>
      <c r="K51" s="7">
        <f t="shared" si="14"/>
        <v>0</v>
      </c>
      <c r="L51" s="7">
        <f t="shared" si="14"/>
        <v>0</v>
      </c>
      <c r="M51" s="7">
        <f t="shared" si="14"/>
        <v>0</v>
      </c>
      <c r="N51" s="7">
        <f t="shared" si="14"/>
        <v>0</v>
      </c>
      <c r="O51" s="7">
        <f t="shared" si="14"/>
        <v>0</v>
      </c>
      <c r="P51" s="7">
        <f t="shared" si="14"/>
        <v>0</v>
      </c>
      <c r="Q51" s="28">
        <f t="shared" si="14"/>
        <v>0</v>
      </c>
      <c r="R51" s="382"/>
    </row>
    <row r="52" spans="1:18" ht="13.5" thickBot="1">
      <c r="A52" s="386"/>
      <c r="B52" s="390"/>
      <c r="C52" s="383"/>
      <c r="D52" s="390"/>
      <c r="E52" s="388"/>
      <c r="F52" s="148">
        <f>F48+F50</f>
        <v>0</v>
      </c>
      <c r="G52" s="38" t="s">
        <v>56</v>
      </c>
      <c r="H52" s="48">
        <f>H48+H50</f>
        <v>0</v>
      </c>
      <c r="I52" s="33">
        <f>I48+I50</f>
        <v>0</v>
      </c>
      <c r="J52" s="27">
        <f aca="true" t="shared" si="15" ref="J52:Q52">J48+J50</f>
        <v>0</v>
      </c>
      <c r="K52" s="27">
        <f t="shared" si="15"/>
        <v>0</v>
      </c>
      <c r="L52" s="27">
        <f t="shared" si="15"/>
        <v>0</v>
      </c>
      <c r="M52" s="27">
        <f t="shared" si="15"/>
        <v>0</v>
      </c>
      <c r="N52" s="27">
        <f t="shared" si="15"/>
        <v>0</v>
      </c>
      <c r="O52" s="27">
        <f t="shared" si="15"/>
        <v>0</v>
      </c>
      <c r="P52" s="27">
        <f t="shared" si="15"/>
        <v>0</v>
      </c>
      <c r="Q52" s="30">
        <f t="shared" si="15"/>
        <v>0</v>
      </c>
      <c r="R52" s="383"/>
    </row>
    <row r="53" spans="1:18" ht="12.75">
      <c r="A53" s="365">
        <v>9</v>
      </c>
      <c r="B53" s="367"/>
      <c r="C53" s="380"/>
      <c r="D53" s="367"/>
      <c r="E53" s="371"/>
      <c r="F53" s="146" t="s">
        <v>168</v>
      </c>
      <c r="G53" s="34" t="s">
        <v>49</v>
      </c>
      <c r="H53" s="59"/>
      <c r="I53" s="72"/>
      <c r="J53" s="73"/>
      <c r="K53" s="73"/>
      <c r="L53" s="73"/>
      <c r="M53" s="73"/>
      <c r="N53" s="73"/>
      <c r="O53" s="73"/>
      <c r="P53" s="73"/>
      <c r="Q53" s="74"/>
      <c r="R53" s="372"/>
    </row>
    <row r="54" spans="1:18" ht="12.75">
      <c r="A54" s="385"/>
      <c r="B54" s="389"/>
      <c r="C54" s="382"/>
      <c r="D54" s="389"/>
      <c r="E54" s="387"/>
      <c r="F54" s="147">
        <f>SUM(H57:Q57)</f>
        <v>0</v>
      </c>
      <c r="G54" s="35" t="s">
        <v>50</v>
      </c>
      <c r="H54" s="62"/>
      <c r="I54" s="75"/>
      <c r="J54" s="76"/>
      <c r="K54" s="76"/>
      <c r="L54" s="76"/>
      <c r="M54" s="76"/>
      <c r="N54" s="76"/>
      <c r="O54" s="76"/>
      <c r="P54" s="76"/>
      <c r="Q54" s="77"/>
      <c r="R54" s="382"/>
    </row>
    <row r="55" spans="1:18" ht="12.75">
      <c r="A55" s="385"/>
      <c r="B55" s="389"/>
      <c r="C55" s="382"/>
      <c r="D55" s="389"/>
      <c r="E55" s="387"/>
      <c r="F55" s="147" t="s">
        <v>169</v>
      </c>
      <c r="G55" s="35" t="s">
        <v>53</v>
      </c>
      <c r="H55" s="62"/>
      <c r="I55" s="75"/>
      <c r="J55" s="76"/>
      <c r="K55" s="76"/>
      <c r="L55" s="76"/>
      <c r="M55" s="76"/>
      <c r="N55" s="76"/>
      <c r="O55" s="76"/>
      <c r="P55" s="76"/>
      <c r="Q55" s="77"/>
      <c r="R55" s="382"/>
    </row>
    <row r="56" spans="1:18" ht="12.75">
      <c r="A56" s="385"/>
      <c r="B56" s="389"/>
      <c r="C56" s="382"/>
      <c r="D56" s="389"/>
      <c r="E56" s="348"/>
      <c r="F56" s="147">
        <f>SUM(H58:Q58)</f>
        <v>0</v>
      </c>
      <c r="G56" s="35" t="s">
        <v>54</v>
      </c>
      <c r="H56" s="62"/>
      <c r="I56" s="75"/>
      <c r="J56" s="76"/>
      <c r="K56" s="76"/>
      <c r="L56" s="76"/>
      <c r="M56" s="76"/>
      <c r="N56" s="76"/>
      <c r="O56" s="76"/>
      <c r="P56" s="76"/>
      <c r="Q56" s="77"/>
      <c r="R56" s="382"/>
    </row>
    <row r="57" spans="1:18" ht="12.75">
      <c r="A57" s="385"/>
      <c r="B57" s="389"/>
      <c r="C57" s="382"/>
      <c r="D57" s="389"/>
      <c r="E57" s="387"/>
      <c r="F57" s="147" t="s">
        <v>170</v>
      </c>
      <c r="G57" s="35" t="s">
        <v>55</v>
      </c>
      <c r="H57" s="121">
        <f>H53+H55</f>
        <v>0</v>
      </c>
      <c r="I57" s="31">
        <f>I53+I55</f>
        <v>0</v>
      </c>
      <c r="J57" s="7">
        <f aca="true" t="shared" si="16" ref="J57:Q57">J53+J55</f>
        <v>0</v>
      </c>
      <c r="K57" s="7">
        <f t="shared" si="16"/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28">
        <f t="shared" si="16"/>
        <v>0</v>
      </c>
      <c r="R57" s="382"/>
    </row>
    <row r="58" spans="1:18" ht="13.5" thickBot="1">
      <c r="A58" s="385"/>
      <c r="B58" s="389"/>
      <c r="C58" s="382"/>
      <c r="D58" s="389"/>
      <c r="E58" s="387"/>
      <c r="F58" s="148">
        <f>F54+F56</f>
        <v>0</v>
      </c>
      <c r="G58" s="36" t="s">
        <v>56</v>
      </c>
      <c r="H58" s="48">
        <f>H54+H56</f>
        <v>0</v>
      </c>
      <c r="I58" s="32">
        <f>I54+I56</f>
        <v>0</v>
      </c>
      <c r="J58" s="25">
        <f aca="true" t="shared" si="17" ref="J58:Q58">J54+J56</f>
        <v>0</v>
      </c>
      <c r="K58" s="25">
        <f t="shared" si="17"/>
        <v>0</v>
      </c>
      <c r="L58" s="25">
        <f t="shared" si="17"/>
        <v>0</v>
      </c>
      <c r="M58" s="25">
        <f t="shared" si="17"/>
        <v>0</v>
      </c>
      <c r="N58" s="25">
        <f t="shared" si="17"/>
        <v>0</v>
      </c>
      <c r="O58" s="25">
        <f t="shared" si="17"/>
        <v>0</v>
      </c>
      <c r="P58" s="25">
        <f t="shared" si="17"/>
        <v>0</v>
      </c>
      <c r="Q58" s="29">
        <f t="shared" si="17"/>
        <v>0</v>
      </c>
      <c r="R58" s="383"/>
    </row>
    <row r="59" spans="1:18" ht="12.75">
      <c r="A59" s="364">
        <v>10</v>
      </c>
      <c r="B59" s="366"/>
      <c r="C59" s="379"/>
      <c r="D59" s="366"/>
      <c r="E59" s="370"/>
      <c r="F59" s="146" t="s">
        <v>168</v>
      </c>
      <c r="G59" s="37" t="s">
        <v>49</v>
      </c>
      <c r="H59" s="59"/>
      <c r="I59" s="78"/>
      <c r="J59" s="79"/>
      <c r="K59" s="79"/>
      <c r="L59" s="79"/>
      <c r="M59" s="79"/>
      <c r="N59" s="79"/>
      <c r="O59" s="79"/>
      <c r="P59" s="79"/>
      <c r="Q59" s="80"/>
      <c r="R59" s="372"/>
    </row>
    <row r="60" spans="1:18" ht="12.75">
      <c r="A60" s="385"/>
      <c r="B60" s="389"/>
      <c r="C60" s="382"/>
      <c r="D60" s="389"/>
      <c r="E60" s="387"/>
      <c r="F60" s="147">
        <f>SUM(H63:Q63)</f>
        <v>0</v>
      </c>
      <c r="G60" s="35" t="s">
        <v>50</v>
      </c>
      <c r="H60" s="62"/>
      <c r="I60" s="75"/>
      <c r="J60" s="76"/>
      <c r="K60" s="76"/>
      <c r="L60" s="76"/>
      <c r="M60" s="76"/>
      <c r="N60" s="76"/>
      <c r="O60" s="76"/>
      <c r="P60" s="76"/>
      <c r="Q60" s="77"/>
      <c r="R60" s="382"/>
    </row>
    <row r="61" spans="1:18" ht="12.75">
      <c r="A61" s="385"/>
      <c r="B61" s="389"/>
      <c r="C61" s="382"/>
      <c r="D61" s="389"/>
      <c r="E61" s="387"/>
      <c r="F61" s="147" t="s">
        <v>169</v>
      </c>
      <c r="G61" s="35" t="s">
        <v>53</v>
      </c>
      <c r="H61" s="62"/>
      <c r="I61" s="75"/>
      <c r="J61" s="76"/>
      <c r="K61" s="76"/>
      <c r="L61" s="76"/>
      <c r="M61" s="76"/>
      <c r="N61" s="76"/>
      <c r="O61" s="76"/>
      <c r="P61" s="76"/>
      <c r="Q61" s="77"/>
      <c r="R61" s="382"/>
    </row>
    <row r="62" spans="1:18" ht="12.75">
      <c r="A62" s="385"/>
      <c r="B62" s="389"/>
      <c r="C62" s="382"/>
      <c r="D62" s="389"/>
      <c r="E62" s="348"/>
      <c r="F62" s="147">
        <f>SUM(H64:Q64)</f>
        <v>0</v>
      </c>
      <c r="G62" s="35" t="s">
        <v>54</v>
      </c>
      <c r="H62" s="62"/>
      <c r="I62" s="75"/>
      <c r="J62" s="76"/>
      <c r="K62" s="76"/>
      <c r="L62" s="76"/>
      <c r="M62" s="76"/>
      <c r="N62" s="76"/>
      <c r="O62" s="76"/>
      <c r="P62" s="76"/>
      <c r="Q62" s="77"/>
      <c r="R62" s="382"/>
    </row>
    <row r="63" spans="1:18" ht="12.75">
      <c r="A63" s="385"/>
      <c r="B63" s="389"/>
      <c r="C63" s="382"/>
      <c r="D63" s="389"/>
      <c r="E63" s="387"/>
      <c r="F63" s="147" t="s">
        <v>170</v>
      </c>
      <c r="G63" s="35" t="s">
        <v>55</v>
      </c>
      <c r="H63" s="121">
        <f>H59+H61</f>
        <v>0</v>
      </c>
      <c r="I63" s="31">
        <f>I59+I61</f>
        <v>0</v>
      </c>
      <c r="J63" s="7">
        <f aca="true" t="shared" si="18" ref="J63:Q63">J59+J61</f>
        <v>0</v>
      </c>
      <c r="K63" s="7">
        <f t="shared" si="18"/>
        <v>0</v>
      </c>
      <c r="L63" s="7">
        <f t="shared" si="18"/>
        <v>0</v>
      </c>
      <c r="M63" s="7">
        <f t="shared" si="18"/>
        <v>0</v>
      </c>
      <c r="N63" s="7">
        <f t="shared" si="18"/>
        <v>0</v>
      </c>
      <c r="O63" s="7">
        <f t="shared" si="18"/>
        <v>0</v>
      </c>
      <c r="P63" s="7">
        <f t="shared" si="18"/>
        <v>0</v>
      </c>
      <c r="Q63" s="28">
        <f t="shared" si="18"/>
        <v>0</v>
      </c>
      <c r="R63" s="382"/>
    </row>
    <row r="64" spans="1:18" ht="13.5" thickBot="1">
      <c r="A64" s="386"/>
      <c r="B64" s="390"/>
      <c r="C64" s="383"/>
      <c r="D64" s="390"/>
      <c r="E64" s="388"/>
      <c r="F64" s="148">
        <f>F60+F62</f>
        <v>0</v>
      </c>
      <c r="G64" s="38" t="s">
        <v>56</v>
      </c>
      <c r="H64" s="48">
        <f>H60+H62</f>
        <v>0</v>
      </c>
      <c r="I64" s="33">
        <f>I60+I62</f>
        <v>0</v>
      </c>
      <c r="J64" s="27">
        <f aca="true" t="shared" si="19" ref="J64:Q64">J60+J62</f>
        <v>0</v>
      </c>
      <c r="K64" s="27">
        <f t="shared" si="19"/>
        <v>0</v>
      </c>
      <c r="L64" s="27">
        <f t="shared" si="19"/>
        <v>0</v>
      </c>
      <c r="M64" s="27">
        <f t="shared" si="19"/>
        <v>0</v>
      </c>
      <c r="N64" s="27">
        <f t="shared" si="19"/>
        <v>0</v>
      </c>
      <c r="O64" s="27">
        <f t="shared" si="19"/>
        <v>0</v>
      </c>
      <c r="P64" s="27">
        <f t="shared" si="19"/>
        <v>0</v>
      </c>
      <c r="Q64" s="30">
        <f t="shared" si="19"/>
        <v>0</v>
      </c>
      <c r="R64" s="383"/>
    </row>
    <row r="65" spans="1:18" ht="12.75">
      <c r="A65" s="364">
        <v>11</v>
      </c>
      <c r="B65" s="366"/>
      <c r="C65" s="379"/>
      <c r="D65" s="366"/>
      <c r="E65" s="370"/>
      <c r="F65" s="146" t="s">
        <v>168</v>
      </c>
      <c r="G65" s="37" t="s">
        <v>49</v>
      </c>
      <c r="H65" s="59"/>
      <c r="I65" s="72"/>
      <c r="J65" s="73"/>
      <c r="K65" s="73"/>
      <c r="L65" s="73"/>
      <c r="M65" s="73"/>
      <c r="N65" s="73"/>
      <c r="O65" s="73"/>
      <c r="P65" s="73"/>
      <c r="Q65" s="74"/>
      <c r="R65" s="372"/>
    </row>
    <row r="66" spans="1:18" ht="12.75">
      <c r="A66" s="385"/>
      <c r="B66" s="389"/>
      <c r="C66" s="382"/>
      <c r="D66" s="389"/>
      <c r="E66" s="387"/>
      <c r="F66" s="147">
        <f>SUM(H69:Q69)</f>
        <v>0</v>
      </c>
      <c r="G66" s="35" t="s">
        <v>50</v>
      </c>
      <c r="H66" s="62"/>
      <c r="I66" s="75"/>
      <c r="J66" s="76"/>
      <c r="K66" s="76"/>
      <c r="L66" s="76"/>
      <c r="M66" s="76"/>
      <c r="N66" s="76"/>
      <c r="O66" s="76"/>
      <c r="P66" s="76"/>
      <c r="Q66" s="77"/>
      <c r="R66" s="382"/>
    </row>
    <row r="67" spans="1:18" ht="12.75">
      <c r="A67" s="385"/>
      <c r="B67" s="389"/>
      <c r="C67" s="382"/>
      <c r="D67" s="389"/>
      <c r="E67" s="387"/>
      <c r="F67" s="147" t="s">
        <v>169</v>
      </c>
      <c r="G67" s="35" t="s">
        <v>53</v>
      </c>
      <c r="H67" s="62"/>
      <c r="I67" s="75"/>
      <c r="J67" s="76"/>
      <c r="K67" s="76"/>
      <c r="L67" s="76"/>
      <c r="M67" s="76"/>
      <c r="N67" s="76"/>
      <c r="O67" s="76"/>
      <c r="P67" s="76"/>
      <c r="Q67" s="77"/>
      <c r="R67" s="382"/>
    </row>
    <row r="68" spans="1:18" ht="12.75">
      <c r="A68" s="385"/>
      <c r="B68" s="389"/>
      <c r="C68" s="382"/>
      <c r="D68" s="389"/>
      <c r="E68" s="348"/>
      <c r="F68" s="147">
        <f>SUM(H70:Q70)</f>
        <v>0</v>
      </c>
      <c r="G68" s="35" t="s">
        <v>54</v>
      </c>
      <c r="H68" s="62"/>
      <c r="I68" s="75"/>
      <c r="J68" s="76"/>
      <c r="K68" s="76"/>
      <c r="L68" s="76"/>
      <c r="M68" s="76"/>
      <c r="N68" s="76"/>
      <c r="O68" s="76"/>
      <c r="P68" s="76"/>
      <c r="Q68" s="77"/>
      <c r="R68" s="382"/>
    </row>
    <row r="69" spans="1:18" ht="12.75">
      <c r="A69" s="385"/>
      <c r="B69" s="389"/>
      <c r="C69" s="382"/>
      <c r="D69" s="389"/>
      <c r="E69" s="387"/>
      <c r="F69" s="147" t="s">
        <v>170</v>
      </c>
      <c r="G69" s="35" t="s">
        <v>55</v>
      </c>
      <c r="H69" s="121">
        <f>H65+H67</f>
        <v>0</v>
      </c>
      <c r="I69" s="7">
        <f aca="true" t="shared" si="20" ref="I69:Q69">I65+I67</f>
        <v>0</v>
      </c>
      <c r="J69" s="7">
        <f t="shared" si="20"/>
        <v>0</v>
      </c>
      <c r="K69" s="7">
        <f t="shared" si="20"/>
        <v>0</v>
      </c>
      <c r="L69" s="7">
        <f t="shared" si="20"/>
        <v>0</v>
      </c>
      <c r="M69" s="7">
        <f t="shared" si="20"/>
        <v>0</v>
      </c>
      <c r="N69" s="7">
        <f t="shared" si="20"/>
        <v>0</v>
      </c>
      <c r="O69" s="7">
        <f t="shared" si="20"/>
        <v>0</v>
      </c>
      <c r="P69" s="7">
        <f t="shared" si="20"/>
        <v>0</v>
      </c>
      <c r="Q69" s="28">
        <f t="shared" si="20"/>
        <v>0</v>
      </c>
      <c r="R69" s="382"/>
    </row>
    <row r="70" spans="1:18" ht="13.5" thickBot="1">
      <c r="A70" s="385"/>
      <c r="B70" s="389"/>
      <c r="C70" s="382"/>
      <c r="D70" s="389"/>
      <c r="E70" s="387"/>
      <c r="F70" s="148">
        <f>F66+F68</f>
        <v>0</v>
      </c>
      <c r="G70" s="36" t="s">
        <v>56</v>
      </c>
      <c r="H70" s="48">
        <f>H66+H68</f>
        <v>0</v>
      </c>
      <c r="I70" s="32">
        <f>I66+I68</f>
        <v>0</v>
      </c>
      <c r="J70" s="25">
        <f aca="true" t="shared" si="21" ref="J70:Q70">J66+J68</f>
        <v>0</v>
      </c>
      <c r="K70" s="25">
        <f t="shared" si="21"/>
        <v>0</v>
      </c>
      <c r="L70" s="25">
        <f t="shared" si="21"/>
        <v>0</v>
      </c>
      <c r="M70" s="25">
        <f t="shared" si="21"/>
        <v>0</v>
      </c>
      <c r="N70" s="25">
        <f t="shared" si="21"/>
        <v>0</v>
      </c>
      <c r="O70" s="25">
        <f t="shared" si="21"/>
        <v>0</v>
      </c>
      <c r="P70" s="25">
        <f t="shared" si="21"/>
        <v>0</v>
      </c>
      <c r="Q70" s="29">
        <f t="shared" si="21"/>
        <v>0</v>
      </c>
      <c r="R70" s="383"/>
    </row>
    <row r="71" spans="1:18" ht="12.75">
      <c r="A71" s="364">
        <v>12</v>
      </c>
      <c r="B71" s="366"/>
      <c r="C71" s="379"/>
      <c r="D71" s="366"/>
      <c r="E71" s="370"/>
      <c r="F71" s="146" t="s">
        <v>168</v>
      </c>
      <c r="G71" s="37" t="s">
        <v>49</v>
      </c>
      <c r="H71" s="59"/>
      <c r="I71" s="78"/>
      <c r="J71" s="79"/>
      <c r="K71" s="79"/>
      <c r="L71" s="79"/>
      <c r="M71" s="79"/>
      <c r="N71" s="79"/>
      <c r="O71" s="79"/>
      <c r="P71" s="79"/>
      <c r="Q71" s="80"/>
      <c r="R71" s="372"/>
    </row>
    <row r="72" spans="1:18" ht="12.75">
      <c r="A72" s="385"/>
      <c r="B72" s="389"/>
      <c r="C72" s="382"/>
      <c r="D72" s="389"/>
      <c r="E72" s="387"/>
      <c r="F72" s="147">
        <f>SUM(H75:Q75)</f>
        <v>0</v>
      </c>
      <c r="G72" s="35" t="s">
        <v>50</v>
      </c>
      <c r="H72" s="62"/>
      <c r="I72" s="75"/>
      <c r="J72" s="76"/>
      <c r="K72" s="76"/>
      <c r="L72" s="76"/>
      <c r="M72" s="76"/>
      <c r="N72" s="76"/>
      <c r="O72" s="76"/>
      <c r="P72" s="76"/>
      <c r="Q72" s="77"/>
      <c r="R72" s="382"/>
    </row>
    <row r="73" spans="1:18" ht="12.75">
      <c r="A73" s="385"/>
      <c r="B73" s="389"/>
      <c r="C73" s="382"/>
      <c r="D73" s="389"/>
      <c r="E73" s="387"/>
      <c r="F73" s="147" t="s">
        <v>169</v>
      </c>
      <c r="G73" s="35" t="s">
        <v>53</v>
      </c>
      <c r="H73" s="62"/>
      <c r="I73" s="75"/>
      <c r="J73" s="76"/>
      <c r="K73" s="76"/>
      <c r="L73" s="76"/>
      <c r="M73" s="76"/>
      <c r="N73" s="76"/>
      <c r="O73" s="76"/>
      <c r="P73" s="76"/>
      <c r="Q73" s="77"/>
      <c r="R73" s="382"/>
    </row>
    <row r="74" spans="1:18" ht="12.75">
      <c r="A74" s="385"/>
      <c r="B74" s="389"/>
      <c r="C74" s="382"/>
      <c r="D74" s="389"/>
      <c r="E74" s="348"/>
      <c r="F74" s="147">
        <f>SUM(H76:Q76)</f>
        <v>0</v>
      </c>
      <c r="G74" s="35" t="s">
        <v>54</v>
      </c>
      <c r="H74" s="62"/>
      <c r="I74" s="75"/>
      <c r="J74" s="76"/>
      <c r="K74" s="76"/>
      <c r="L74" s="76"/>
      <c r="M74" s="76"/>
      <c r="N74" s="76"/>
      <c r="O74" s="76"/>
      <c r="P74" s="76"/>
      <c r="Q74" s="77"/>
      <c r="R74" s="382"/>
    </row>
    <row r="75" spans="1:18" ht="12.75">
      <c r="A75" s="385"/>
      <c r="B75" s="389"/>
      <c r="C75" s="382"/>
      <c r="D75" s="389"/>
      <c r="E75" s="387"/>
      <c r="F75" s="147" t="s">
        <v>170</v>
      </c>
      <c r="G75" s="35" t="s">
        <v>55</v>
      </c>
      <c r="H75" s="121">
        <f>H71+H73</f>
        <v>0</v>
      </c>
      <c r="I75" s="31">
        <f>I71+I73</f>
        <v>0</v>
      </c>
      <c r="J75" s="7">
        <f aca="true" t="shared" si="22" ref="J75:Q75">J71+J73</f>
        <v>0</v>
      </c>
      <c r="K75" s="7">
        <f t="shared" si="22"/>
        <v>0</v>
      </c>
      <c r="L75" s="7">
        <f t="shared" si="22"/>
        <v>0</v>
      </c>
      <c r="M75" s="7">
        <f t="shared" si="22"/>
        <v>0</v>
      </c>
      <c r="N75" s="7">
        <f t="shared" si="22"/>
        <v>0</v>
      </c>
      <c r="O75" s="7">
        <f t="shared" si="22"/>
        <v>0</v>
      </c>
      <c r="P75" s="7">
        <f t="shared" si="22"/>
        <v>0</v>
      </c>
      <c r="Q75" s="28">
        <f t="shared" si="22"/>
        <v>0</v>
      </c>
      <c r="R75" s="382"/>
    </row>
    <row r="76" spans="1:18" ht="13.5" thickBot="1">
      <c r="A76" s="385"/>
      <c r="B76" s="390"/>
      <c r="C76" s="383"/>
      <c r="D76" s="390"/>
      <c r="E76" s="388"/>
      <c r="F76" s="148">
        <f>F72+F74</f>
        <v>0</v>
      </c>
      <c r="G76" s="38" t="s">
        <v>56</v>
      </c>
      <c r="H76" s="48">
        <f>H72+H74</f>
        <v>0</v>
      </c>
      <c r="I76" s="33">
        <f>I72+I74</f>
        <v>0</v>
      </c>
      <c r="J76" s="27">
        <f aca="true" t="shared" si="23" ref="J76:Q76">J72+J74</f>
        <v>0</v>
      </c>
      <c r="K76" s="27">
        <f t="shared" si="23"/>
        <v>0</v>
      </c>
      <c r="L76" s="27">
        <f t="shared" si="23"/>
        <v>0</v>
      </c>
      <c r="M76" s="27">
        <f t="shared" si="23"/>
        <v>0</v>
      </c>
      <c r="N76" s="27">
        <f t="shared" si="23"/>
        <v>0</v>
      </c>
      <c r="O76" s="27">
        <f t="shared" si="23"/>
        <v>0</v>
      </c>
      <c r="P76" s="27">
        <f t="shared" si="23"/>
        <v>0</v>
      </c>
      <c r="Q76" s="30">
        <f t="shared" si="23"/>
        <v>0</v>
      </c>
      <c r="R76" s="383"/>
    </row>
    <row r="77" spans="1:18" ht="12.75">
      <c r="A77" s="364">
        <v>13</v>
      </c>
      <c r="B77" s="367"/>
      <c r="C77" s="380"/>
      <c r="D77" s="367"/>
      <c r="E77" s="371"/>
      <c r="F77" s="146" t="s">
        <v>168</v>
      </c>
      <c r="G77" s="34" t="s">
        <v>49</v>
      </c>
      <c r="H77" s="59"/>
      <c r="I77" s="72"/>
      <c r="J77" s="73"/>
      <c r="K77" s="73"/>
      <c r="L77" s="73"/>
      <c r="M77" s="73"/>
      <c r="N77" s="73"/>
      <c r="O77" s="73"/>
      <c r="P77" s="73"/>
      <c r="Q77" s="74"/>
      <c r="R77" s="372"/>
    </row>
    <row r="78" spans="1:18" ht="12.75">
      <c r="A78" s="385"/>
      <c r="B78" s="389"/>
      <c r="C78" s="382"/>
      <c r="D78" s="389"/>
      <c r="E78" s="387"/>
      <c r="F78" s="147">
        <f>SUM(H81:Q81)</f>
        <v>0</v>
      </c>
      <c r="G78" s="35" t="s">
        <v>50</v>
      </c>
      <c r="H78" s="62"/>
      <c r="I78" s="75"/>
      <c r="J78" s="76"/>
      <c r="K78" s="76"/>
      <c r="L78" s="76"/>
      <c r="M78" s="76"/>
      <c r="N78" s="76"/>
      <c r="O78" s="76"/>
      <c r="P78" s="76"/>
      <c r="Q78" s="77"/>
      <c r="R78" s="382"/>
    </row>
    <row r="79" spans="1:18" ht="12.75">
      <c r="A79" s="385"/>
      <c r="B79" s="389"/>
      <c r="C79" s="382"/>
      <c r="D79" s="389"/>
      <c r="E79" s="387"/>
      <c r="F79" s="147" t="s">
        <v>169</v>
      </c>
      <c r="G79" s="35" t="s">
        <v>53</v>
      </c>
      <c r="H79" s="62"/>
      <c r="I79" s="75"/>
      <c r="J79" s="76"/>
      <c r="K79" s="76"/>
      <c r="L79" s="76"/>
      <c r="M79" s="76"/>
      <c r="N79" s="76"/>
      <c r="O79" s="76"/>
      <c r="P79" s="76"/>
      <c r="Q79" s="77"/>
      <c r="R79" s="382"/>
    </row>
    <row r="80" spans="1:18" ht="12.75">
      <c r="A80" s="385"/>
      <c r="B80" s="389"/>
      <c r="C80" s="382"/>
      <c r="D80" s="389"/>
      <c r="E80" s="348"/>
      <c r="F80" s="147">
        <f>SUM(H82:Q82)</f>
        <v>0</v>
      </c>
      <c r="G80" s="35" t="s">
        <v>54</v>
      </c>
      <c r="H80" s="62"/>
      <c r="I80" s="75"/>
      <c r="J80" s="76"/>
      <c r="K80" s="76"/>
      <c r="L80" s="76"/>
      <c r="M80" s="76"/>
      <c r="N80" s="76"/>
      <c r="O80" s="76"/>
      <c r="P80" s="76"/>
      <c r="Q80" s="77"/>
      <c r="R80" s="382"/>
    </row>
    <row r="81" spans="1:18" ht="12.75">
      <c r="A81" s="385"/>
      <c r="B81" s="389"/>
      <c r="C81" s="382"/>
      <c r="D81" s="389"/>
      <c r="E81" s="387"/>
      <c r="F81" s="147" t="s">
        <v>170</v>
      </c>
      <c r="G81" s="35" t="s">
        <v>55</v>
      </c>
      <c r="H81" s="121">
        <f>H77+H79</f>
        <v>0</v>
      </c>
      <c r="I81" s="31">
        <f>I77+I79</f>
        <v>0</v>
      </c>
      <c r="J81" s="7">
        <f aca="true" t="shared" si="24" ref="J81:Q81">J77+J79</f>
        <v>0</v>
      </c>
      <c r="K81" s="7">
        <f t="shared" si="24"/>
        <v>0</v>
      </c>
      <c r="L81" s="7">
        <f t="shared" si="24"/>
        <v>0</v>
      </c>
      <c r="M81" s="7">
        <f t="shared" si="24"/>
        <v>0</v>
      </c>
      <c r="N81" s="7">
        <f t="shared" si="24"/>
        <v>0</v>
      </c>
      <c r="O81" s="7">
        <f t="shared" si="24"/>
        <v>0</v>
      </c>
      <c r="P81" s="7">
        <f t="shared" si="24"/>
        <v>0</v>
      </c>
      <c r="Q81" s="28">
        <f t="shared" si="24"/>
        <v>0</v>
      </c>
      <c r="R81" s="382"/>
    </row>
    <row r="82" spans="1:18" ht="13.5" thickBot="1">
      <c r="A82" s="385"/>
      <c r="B82" s="389"/>
      <c r="C82" s="382"/>
      <c r="D82" s="389"/>
      <c r="E82" s="387"/>
      <c r="F82" s="148">
        <f>F78+F80</f>
        <v>0</v>
      </c>
      <c r="G82" s="36" t="s">
        <v>56</v>
      </c>
      <c r="H82" s="48">
        <f>H78+H80</f>
        <v>0</v>
      </c>
      <c r="I82" s="32">
        <f>I78+I80</f>
        <v>0</v>
      </c>
      <c r="J82" s="25">
        <f aca="true" t="shared" si="25" ref="J82:Q82">J78+J80</f>
        <v>0</v>
      </c>
      <c r="K82" s="25">
        <f t="shared" si="25"/>
        <v>0</v>
      </c>
      <c r="L82" s="25">
        <f t="shared" si="25"/>
        <v>0</v>
      </c>
      <c r="M82" s="25">
        <f t="shared" si="25"/>
        <v>0</v>
      </c>
      <c r="N82" s="25">
        <f t="shared" si="25"/>
        <v>0</v>
      </c>
      <c r="O82" s="25">
        <f t="shared" si="25"/>
        <v>0</v>
      </c>
      <c r="P82" s="25">
        <f t="shared" si="25"/>
        <v>0</v>
      </c>
      <c r="Q82" s="29">
        <f t="shared" si="25"/>
        <v>0</v>
      </c>
      <c r="R82" s="383"/>
    </row>
    <row r="83" spans="1:18" ht="12.75">
      <c r="A83" s="364">
        <v>14</v>
      </c>
      <c r="B83" s="366"/>
      <c r="C83" s="379"/>
      <c r="D83" s="366"/>
      <c r="E83" s="370"/>
      <c r="F83" s="146" t="s">
        <v>168</v>
      </c>
      <c r="G83" s="37" t="s">
        <v>49</v>
      </c>
      <c r="H83" s="59"/>
      <c r="I83" s="78"/>
      <c r="J83" s="79"/>
      <c r="K83" s="79"/>
      <c r="L83" s="79"/>
      <c r="M83" s="79"/>
      <c r="N83" s="79"/>
      <c r="O83" s="79"/>
      <c r="P83" s="79"/>
      <c r="Q83" s="80"/>
      <c r="R83" s="372"/>
    </row>
    <row r="84" spans="1:18" ht="12.75">
      <c r="A84" s="385"/>
      <c r="B84" s="389"/>
      <c r="C84" s="382"/>
      <c r="D84" s="389"/>
      <c r="E84" s="387"/>
      <c r="F84" s="147">
        <f>SUM(H87:Q87)</f>
        <v>0</v>
      </c>
      <c r="G84" s="35" t="s">
        <v>50</v>
      </c>
      <c r="H84" s="62"/>
      <c r="I84" s="75"/>
      <c r="J84" s="76"/>
      <c r="K84" s="76"/>
      <c r="L84" s="76"/>
      <c r="M84" s="76"/>
      <c r="N84" s="76"/>
      <c r="O84" s="76"/>
      <c r="P84" s="76"/>
      <c r="Q84" s="77"/>
      <c r="R84" s="382"/>
    </row>
    <row r="85" spans="1:18" ht="12.75">
      <c r="A85" s="385"/>
      <c r="B85" s="389"/>
      <c r="C85" s="382"/>
      <c r="D85" s="389"/>
      <c r="E85" s="387"/>
      <c r="F85" s="147" t="s">
        <v>169</v>
      </c>
      <c r="G85" s="35" t="s">
        <v>53</v>
      </c>
      <c r="H85" s="62"/>
      <c r="I85" s="75"/>
      <c r="J85" s="76"/>
      <c r="K85" s="76"/>
      <c r="L85" s="76"/>
      <c r="M85" s="76"/>
      <c r="N85" s="76"/>
      <c r="O85" s="76"/>
      <c r="P85" s="76"/>
      <c r="Q85" s="77"/>
      <c r="R85" s="382"/>
    </row>
    <row r="86" spans="1:18" ht="12.75">
      <c r="A86" s="385"/>
      <c r="B86" s="389"/>
      <c r="C86" s="382"/>
      <c r="D86" s="389"/>
      <c r="E86" s="348"/>
      <c r="F86" s="147">
        <f>SUM(H88:Q88)</f>
        <v>0</v>
      </c>
      <c r="G86" s="35" t="s">
        <v>54</v>
      </c>
      <c r="H86" s="62"/>
      <c r="I86" s="75"/>
      <c r="J86" s="76"/>
      <c r="K86" s="76"/>
      <c r="L86" s="76"/>
      <c r="M86" s="76"/>
      <c r="N86" s="76"/>
      <c r="O86" s="76"/>
      <c r="P86" s="76"/>
      <c r="Q86" s="77"/>
      <c r="R86" s="382"/>
    </row>
    <row r="87" spans="1:18" ht="12.75">
      <c r="A87" s="385"/>
      <c r="B87" s="389"/>
      <c r="C87" s="382"/>
      <c r="D87" s="389"/>
      <c r="E87" s="387"/>
      <c r="F87" s="147" t="s">
        <v>170</v>
      </c>
      <c r="G87" s="35" t="s">
        <v>55</v>
      </c>
      <c r="H87" s="121">
        <f>H83+H85</f>
        <v>0</v>
      </c>
      <c r="I87" s="31">
        <f>I83+I85</f>
        <v>0</v>
      </c>
      <c r="J87" s="7">
        <f aca="true" t="shared" si="26" ref="J87:Q87">J83+J85</f>
        <v>0</v>
      </c>
      <c r="K87" s="7">
        <f t="shared" si="26"/>
        <v>0</v>
      </c>
      <c r="L87" s="7">
        <f t="shared" si="26"/>
        <v>0</v>
      </c>
      <c r="M87" s="7">
        <f t="shared" si="26"/>
        <v>0</v>
      </c>
      <c r="N87" s="7">
        <f t="shared" si="26"/>
        <v>0</v>
      </c>
      <c r="O87" s="7">
        <f t="shared" si="26"/>
        <v>0</v>
      </c>
      <c r="P87" s="7">
        <f t="shared" si="26"/>
        <v>0</v>
      </c>
      <c r="Q87" s="28">
        <f t="shared" si="26"/>
        <v>0</v>
      </c>
      <c r="R87" s="382"/>
    </row>
    <row r="88" spans="1:18" ht="13.5" thickBot="1">
      <c r="A88" s="385"/>
      <c r="B88" s="390"/>
      <c r="C88" s="383"/>
      <c r="D88" s="390"/>
      <c r="E88" s="388"/>
      <c r="F88" s="148">
        <f>F84+F86</f>
        <v>0</v>
      </c>
      <c r="G88" s="38" t="s">
        <v>56</v>
      </c>
      <c r="H88" s="48">
        <f>H84+H86</f>
        <v>0</v>
      </c>
      <c r="I88" s="33">
        <f>I84+I86</f>
        <v>0</v>
      </c>
      <c r="J88" s="27">
        <f aca="true" t="shared" si="27" ref="J88:Q88">J84+J86</f>
        <v>0</v>
      </c>
      <c r="K88" s="27">
        <f t="shared" si="27"/>
        <v>0</v>
      </c>
      <c r="L88" s="27">
        <f t="shared" si="27"/>
        <v>0</v>
      </c>
      <c r="M88" s="27">
        <f t="shared" si="27"/>
        <v>0</v>
      </c>
      <c r="N88" s="27">
        <f t="shared" si="27"/>
        <v>0</v>
      </c>
      <c r="O88" s="27">
        <f t="shared" si="27"/>
        <v>0</v>
      </c>
      <c r="P88" s="27">
        <f t="shared" si="27"/>
        <v>0</v>
      </c>
      <c r="Q88" s="30">
        <f t="shared" si="27"/>
        <v>0</v>
      </c>
      <c r="R88" s="383"/>
    </row>
    <row r="89" spans="1:18" ht="12.75">
      <c r="A89" s="364">
        <v>15</v>
      </c>
      <c r="B89" s="367"/>
      <c r="C89" s="380"/>
      <c r="D89" s="367"/>
      <c r="E89" s="371"/>
      <c r="F89" s="146" t="s">
        <v>168</v>
      </c>
      <c r="G89" s="34" t="s">
        <v>49</v>
      </c>
      <c r="H89" s="59"/>
      <c r="I89" s="72"/>
      <c r="J89" s="73"/>
      <c r="K89" s="73"/>
      <c r="L89" s="73"/>
      <c r="M89" s="73"/>
      <c r="N89" s="73"/>
      <c r="O89" s="73"/>
      <c r="P89" s="73"/>
      <c r="Q89" s="74"/>
      <c r="R89" s="372"/>
    </row>
    <row r="90" spans="1:18" ht="12.75">
      <c r="A90" s="385"/>
      <c r="B90" s="389"/>
      <c r="C90" s="382"/>
      <c r="D90" s="389"/>
      <c r="E90" s="387"/>
      <c r="F90" s="147">
        <f>SUM(H93:Q93)</f>
        <v>0</v>
      </c>
      <c r="G90" s="35" t="s">
        <v>50</v>
      </c>
      <c r="H90" s="62"/>
      <c r="I90" s="75"/>
      <c r="J90" s="76"/>
      <c r="K90" s="76"/>
      <c r="L90" s="76"/>
      <c r="M90" s="76"/>
      <c r="N90" s="76"/>
      <c r="O90" s="76"/>
      <c r="P90" s="76"/>
      <c r="Q90" s="77"/>
      <c r="R90" s="382"/>
    </row>
    <row r="91" spans="1:18" ht="12.75">
      <c r="A91" s="385"/>
      <c r="B91" s="389"/>
      <c r="C91" s="382"/>
      <c r="D91" s="389"/>
      <c r="E91" s="387"/>
      <c r="F91" s="147" t="s">
        <v>169</v>
      </c>
      <c r="G91" s="35" t="s">
        <v>53</v>
      </c>
      <c r="H91" s="62"/>
      <c r="I91" s="75"/>
      <c r="J91" s="76"/>
      <c r="K91" s="76"/>
      <c r="L91" s="76"/>
      <c r="M91" s="76"/>
      <c r="N91" s="76"/>
      <c r="O91" s="76"/>
      <c r="P91" s="76"/>
      <c r="Q91" s="77"/>
      <c r="R91" s="382"/>
    </row>
    <row r="92" spans="1:18" ht="12.75">
      <c r="A92" s="385"/>
      <c r="B92" s="389"/>
      <c r="C92" s="382"/>
      <c r="D92" s="389"/>
      <c r="E92" s="348"/>
      <c r="F92" s="147">
        <f>SUM(H94:Q94)</f>
        <v>0</v>
      </c>
      <c r="G92" s="35" t="s">
        <v>54</v>
      </c>
      <c r="H92" s="62"/>
      <c r="I92" s="75"/>
      <c r="J92" s="76"/>
      <c r="K92" s="76"/>
      <c r="L92" s="76"/>
      <c r="M92" s="76"/>
      <c r="N92" s="76"/>
      <c r="O92" s="76"/>
      <c r="P92" s="76"/>
      <c r="Q92" s="77"/>
      <c r="R92" s="382"/>
    </row>
    <row r="93" spans="1:18" ht="12.75">
      <c r="A93" s="385"/>
      <c r="B93" s="389"/>
      <c r="C93" s="382"/>
      <c r="D93" s="389"/>
      <c r="E93" s="387"/>
      <c r="F93" s="147" t="s">
        <v>170</v>
      </c>
      <c r="G93" s="35" t="s">
        <v>55</v>
      </c>
      <c r="H93" s="121">
        <f>H89+H91</f>
        <v>0</v>
      </c>
      <c r="I93" s="31">
        <f>I89+I91</f>
        <v>0</v>
      </c>
      <c r="J93" s="7">
        <f aca="true" t="shared" si="28" ref="J93:Q93">J89+J91</f>
        <v>0</v>
      </c>
      <c r="K93" s="7">
        <f t="shared" si="28"/>
        <v>0</v>
      </c>
      <c r="L93" s="7">
        <f t="shared" si="28"/>
        <v>0</v>
      </c>
      <c r="M93" s="7">
        <f t="shared" si="28"/>
        <v>0</v>
      </c>
      <c r="N93" s="7">
        <f t="shared" si="28"/>
        <v>0</v>
      </c>
      <c r="O93" s="7">
        <f t="shared" si="28"/>
        <v>0</v>
      </c>
      <c r="P93" s="7">
        <f t="shared" si="28"/>
        <v>0</v>
      </c>
      <c r="Q93" s="28">
        <f t="shared" si="28"/>
        <v>0</v>
      </c>
      <c r="R93" s="382"/>
    </row>
    <row r="94" spans="1:18" ht="13.5" thickBot="1">
      <c r="A94" s="385"/>
      <c r="B94" s="389"/>
      <c r="C94" s="382"/>
      <c r="D94" s="389"/>
      <c r="E94" s="387"/>
      <c r="F94" s="148">
        <f>F90+F92</f>
        <v>0</v>
      </c>
      <c r="G94" s="36" t="s">
        <v>56</v>
      </c>
      <c r="H94" s="48">
        <f>H90+H92</f>
        <v>0</v>
      </c>
      <c r="I94" s="32">
        <f>I90+I92</f>
        <v>0</v>
      </c>
      <c r="J94" s="25">
        <f aca="true" t="shared" si="29" ref="J94:Q94">J90+J92</f>
        <v>0</v>
      </c>
      <c r="K94" s="25">
        <f t="shared" si="29"/>
        <v>0</v>
      </c>
      <c r="L94" s="25">
        <f t="shared" si="29"/>
        <v>0</v>
      </c>
      <c r="M94" s="25">
        <f t="shared" si="29"/>
        <v>0</v>
      </c>
      <c r="N94" s="25">
        <f t="shared" si="29"/>
        <v>0</v>
      </c>
      <c r="O94" s="25">
        <f t="shared" si="29"/>
        <v>0</v>
      </c>
      <c r="P94" s="25">
        <f t="shared" si="29"/>
        <v>0</v>
      </c>
      <c r="Q94" s="29">
        <f t="shared" si="29"/>
        <v>0</v>
      </c>
      <c r="R94" s="383"/>
    </row>
    <row r="95" spans="1:18" ht="12.75">
      <c r="A95" s="364">
        <v>16</v>
      </c>
      <c r="B95" s="366"/>
      <c r="C95" s="379"/>
      <c r="D95" s="366"/>
      <c r="E95" s="370"/>
      <c r="F95" s="146" t="s">
        <v>168</v>
      </c>
      <c r="G95" s="37" t="s">
        <v>49</v>
      </c>
      <c r="H95" s="59"/>
      <c r="I95" s="78"/>
      <c r="J95" s="79"/>
      <c r="K95" s="79"/>
      <c r="L95" s="79"/>
      <c r="M95" s="79"/>
      <c r="N95" s="79"/>
      <c r="O95" s="79"/>
      <c r="P95" s="79"/>
      <c r="Q95" s="80"/>
      <c r="R95" s="372"/>
    </row>
    <row r="96" spans="1:18" ht="12.75">
      <c r="A96" s="385"/>
      <c r="B96" s="389"/>
      <c r="C96" s="382"/>
      <c r="D96" s="389"/>
      <c r="E96" s="387"/>
      <c r="F96" s="147">
        <f>SUM(H99:Q99)</f>
        <v>0</v>
      </c>
      <c r="G96" s="35" t="s">
        <v>50</v>
      </c>
      <c r="H96" s="62"/>
      <c r="I96" s="75"/>
      <c r="J96" s="76"/>
      <c r="K96" s="76"/>
      <c r="L96" s="76"/>
      <c r="M96" s="76"/>
      <c r="N96" s="76"/>
      <c r="O96" s="76"/>
      <c r="P96" s="76"/>
      <c r="Q96" s="77"/>
      <c r="R96" s="382"/>
    </row>
    <row r="97" spans="1:18" ht="12.75">
      <c r="A97" s="385"/>
      <c r="B97" s="389"/>
      <c r="C97" s="382"/>
      <c r="D97" s="389"/>
      <c r="E97" s="387"/>
      <c r="F97" s="147" t="s">
        <v>169</v>
      </c>
      <c r="G97" s="35" t="s">
        <v>53</v>
      </c>
      <c r="H97" s="62"/>
      <c r="I97" s="75"/>
      <c r="J97" s="76"/>
      <c r="K97" s="76"/>
      <c r="L97" s="76"/>
      <c r="M97" s="76"/>
      <c r="N97" s="76"/>
      <c r="O97" s="76"/>
      <c r="P97" s="76"/>
      <c r="Q97" s="77"/>
      <c r="R97" s="382"/>
    </row>
    <row r="98" spans="1:18" ht="12.75">
      <c r="A98" s="385"/>
      <c r="B98" s="389"/>
      <c r="C98" s="382"/>
      <c r="D98" s="389"/>
      <c r="E98" s="348"/>
      <c r="F98" s="147">
        <f>SUM(H100:Q100)</f>
        <v>0</v>
      </c>
      <c r="G98" s="35" t="s">
        <v>54</v>
      </c>
      <c r="H98" s="62"/>
      <c r="I98" s="75"/>
      <c r="J98" s="76"/>
      <c r="K98" s="76"/>
      <c r="L98" s="76"/>
      <c r="M98" s="76"/>
      <c r="N98" s="76"/>
      <c r="O98" s="76"/>
      <c r="P98" s="76"/>
      <c r="Q98" s="77"/>
      <c r="R98" s="382"/>
    </row>
    <row r="99" spans="1:18" ht="12.75">
      <c r="A99" s="385"/>
      <c r="B99" s="389"/>
      <c r="C99" s="382"/>
      <c r="D99" s="389"/>
      <c r="E99" s="387"/>
      <c r="F99" s="147" t="s">
        <v>170</v>
      </c>
      <c r="G99" s="35" t="s">
        <v>55</v>
      </c>
      <c r="H99" s="121">
        <f>H95+H97</f>
        <v>0</v>
      </c>
      <c r="I99" s="31">
        <f>I95+I97</f>
        <v>0</v>
      </c>
      <c r="J99" s="7">
        <f aca="true" t="shared" si="30" ref="J99:Q99">J95+J97</f>
        <v>0</v>
      </c>
      <c r="K99" s="7">
        <f t="shared" si="30"/>
        <v>0</v>
      </c>
      <c r="L99" s="7">
        <f t="shared" si="30"/>
        <v>0</v>
      </c>
      <c r="M99" s="7">
        <f t="shared" si="30"/>
        <v>0</v>
      </c>
      <c r="N99" s="7">
        <f t="shared" si="30"/>
        <v>0</v>
      </c>
      <c r="O99" s="7">
        <f t="shared" si="30"/>
        <v>0</v>
      </c>
      <c r="P99" s="7">
        <f t="shared" si="30"/>
        <v>0</v>
      </c>
      <c r="Q99" s="28">
        <f t="shared" si="30"/>
        <v>0</v>
      </c>
      <c r="R99" s="382"/>
    </row>
    <row r="100" spans="1:18" ht="13.5" thickBot="1">
      <c r="A100" s="385"/>
      <c r="B100" s="390"/>
      <c r="C100" s="383"/>
      <c r="D100" s="390"/>
      <c r="E100" s="388"/>
      <c r="F100" s="148">
        <f>F96+F98</f>
        <v>0</v>
      </c>
      <c r="G100" s="38" t="s">
        <v>56</v>
      </c>
      <c r="H100" s="48">
        <f>H96+H98</f>
        <v>0</v>
      </c>
      <c r="I100" s="33">
        <f>I96+I98</f>
        <v>0</v>
      </c>
      <c r="J100" s="27">
        <f aca="true" t="shared" si="31" ref="J100:Q100">J96+J98</f>
        <v>0</v>
      </c>
      <c r="K100" s="27">
        <f t="shared" si="31"/>
        <v>0</v>
      </c>
      <c r="L100" s="27">
        <f t="shared" si="31"/>
        <v>0</v>
      </c>
      <c r="M100" s="27">
        <f t="shared" si="31"/>
        <v>0</v>
      </c>
      <c r="N100" s="27">
        <f t="shared" si="31"/>
        <v>0</v>
      </c>
      <c r="O100" s="27">
        <f t="shared" si="31"/>
        <v>0</v>
      </c>
      <c r="P100" s="27">
        <f t="shared" si="31"/>
        <v>0</v>
      </c>
      <c r="Q100" s="30">
        <f t="shared" si="31"/>
        <v>0</v>
      </c>
      <c r="R100" s="383"/>
    </row>
    <row r="101" spans="1:18" ht="12.75">
      <c r="A101" s="364">
        <v>17</v>
      </c>
      <c r="B101" s="367"/>
      <c r="C101" s="380"/>
      <c r="D101" s="367"/>
      <c r="E101" s="371"/>
      <c r="F101" s="146" t="s">
        <v>168</v>
      </c>
      <c r="G101" s="34" t="s">
        <v>49</v>
      </c>
      <c r="H101" s="59"/>
      <c r="I101" s="72"/>
      <c r="J101" s="73"/>
      <c r="K101" s="73"/>
      <c r="L101" s="73"/>
      <c r="M101" s="73"/>
      <c r="N101" s="73"/>
      <c r="O101" s="73"/>
      <c r="P101" s="73"/>
      <c r="Q101" s="74"/>
      <c r="R101" s="372"/>
    </row>
    <row r="102" spans="1:18" ht="12.75">
      <c r="A102" s="385"/>
      <c r="B102" s="389"/>
      <c r="C102" s="382"/>
      <c r="D102" s="389"/>
      <c r="E102" s="387"/>
      <c r="F102" s="147">
        <f>SUM(H105:Q105)</f>
        <v>0</v>
      </c>
      <c r="G102" s="35" t="s">
        <v>50</v>
      </c>
      <c r="H102" s="62"/>
      <c r="I102" s="75"/>
      <c r="J102" s="76"/>
      <c r="K102" s="76"/>
      <c r="L102" s="76"/>
      <c r="M102" s="76"/>
      <c r="N102" s="76"/>
      <c r="O102" s="76"/>
      <c r="P102" s="76"/>
      <c r="Q102" s="77"/>
      <c r="R102" s="382"/>
    </row>
    <row r="103" spans="1:18" ht="12.75">
      <c r="A103" s="385"/>
      <c r="B103" s="389"/>
      <c r="C103" s="382"/>
      <c r="D103" s="389"/>
      <c r="E103" s="387"/>
      <c r="F103" s="147" t="s">
        <v>169</v>
      </c>
      <c r="G103" s="35" t="s">
        <v>53</v>
      </c>
      <c r="H103" s="62"/>
      <c r="I103" s="75"/>
      <c r="J103" s="76"/>
      <c r="K103" s="76"/>
      <c r="L103" s="76"/>
      <c r="M103" s="76"/>
      <c r="N103" s="76"/>
      <c r="O103" s="76"/>
      <c r="P103" s="76"/>
      <c r="Q103" s="77"/>
      <c r="R103" s="382"/>
    </row>
    <row r="104" spans="1:18" ht="12.75">
      <c r="A104" s="385"/>
      <c r="B104" s="389"/>
      <c r="C104" s="382"/>
      <c r="D104" s="389"/>
      <c r="E104" s="348"/>
      <c r="F104" s="147">
        <f>SUM(H106:Q106)</f>
        <v>0</v>
      </c>
      <c r="G104" s="35" t="s">
        <v>54</v>
      </c>
      <c r="H104" s="62"/>
      <c r="I104" s="75"/>
      <c r="J104" s="76"/>
      <c r="K104" s="76"/>
      <c r="L104" s="76"/>
      <c r="M104" s="76"/>
      <c r="N104" s="76"/>
      <c r="O104" s="76"/>
      <c r="P104" s="76"/>
      <c r="Q104" s="77"/>
      <c r="R104" s="382"/>
    </row>
    <row r="105" spans="1:18" ht="12.75">
      <c r="A105" s="385"/>
      <c r="B105" s="389"/>
      <c r="C105" s="382"/>
      <c r="D105" s="389"/>
      <c r="E105" s="387"/>
      <c r="F105" s="147" t="s">
        <v>170</v>
      </c>
      <c r="G105" s="35" t="s">
        <v>55</v>
      </c>
      <c r="H105" s="121">
        <f>H101+H103</f>
        <v>0</v>
      </c>
      <c r="I105" s="31">
        <f>I101+I103</f>
        <v>0</v>
      </c>
      <c r="J105" s="7">
        <f aca="true" t="shared" si="32" ref="J105:Q105">J101+J103</f>
        <v>0</v>
      </c>
      <c r="K105" s="7">
        <f t="shared" si="32"/>
        <v>0</v>
      </c>
      <c r="L105" s="7">
        <f t="shared" si="32"/>
        <v>0</v>
      </c>
      <c r="M105" s="7">
        <f t="shared" si="32"/>
        <v>0</v>
      </c>
      <c r="N105" s="7">
        <f t="shared" si="32"/>
        <v>0</v>
      </c>
      <c r="O105" s="7">
        <f t="shared" si="32"/>
        <v>0</v>
      </c>
      <c r="P105" s="7">
        <f t="shared" si="32"/>
        <v>0</v>
      </c>
      <c r="Q105" s="28">
        <f t="shared" si="32"/>
        <v>0</v>
      </c>
      <c r="R105" s="382"/>
    </row>
    <row r="106" spans="1:18" ht="13.5" thickBot="1">
      <c r="A106" s="385"/>
      <c r="B106" s="389"/>
      <c r="C106" s="382"/>
      <c r="D106" s="389"/>
      <c r="E106" s="387"/>
      <c r="F106" s="148">
        <f>F102+F104</f>
        <v>0</v>
      </c>
      <c r="G106" s="36" t="s">
        <v>56</v>
      </c>
      <c r="H106" s="48">
        <f>H102+H104</f>
        <v>0</v>
      </c>
      <c r="I106" s="32">
        <f>I102+I104</f>
        <v>0</v>
      </c>
      <c r="J106" s="25">
        <f aca="true" t="shared" si="33" ref="J106:Q106">J102+J104</f>
        <v>0</v>
      </c>
      <c r="K106" s="25">
        <f t="shared" si="33"/>
        <v>0</v>
      </c>
      <c r="L106" s="25">
        <f t="shared" si="33"/>
        <v>0</v>
      </c>
      <c r="M106" s="25">
        <f t="shared" si="33"/>
        <v>0</v>
      </c>
      <c r="N106" s="25">
        <f t="shared" si="33"/>
        <v>0</v>
      </c>
      <c r="O106" s="25">
        <f t="shared" si="33"/>
        <v>0</v>
      </c>
      <c r="P106" s="25">
        <f t="shared" si="33"/>
        <v>0</v>
      </c>
      <c r="Q106" s="29">
        <f t="shared" si="33"/>
        <v>0</v>
      </c>
      <c r="R106" s="383"/>
    </row>
    <row r="107" spans="1:18" ht="12.75">
      <c r="A107" s="364">
        <v>18</v>
      </c>
      <c r="B107" s="366"/>
      <c r="C107" s="379"/>
      <c r="D107" s="366"/>
      <c r="E107" s="370"/>
      <c r="F107" s="146" t="s">
        <v>168</v>
      </c>
      <c r="G107" s="37" t="s">
        <v>49</v>
      </c>
      <c r="H107" s="59"/>
      <c r="I107" s="78"/>
      <c r="J107" s="79"/>
      <c r="K107" s="79"/>
      <c r="L107" s="79"/>
      <c r="M107" s="79"/>
      <c r="N107" s="79"/>
      <c r="O107" s="79"/>
      <c r="P107" s="79"/>
      <c r="Q107" s="80"/>
      <c r="R107" s="372"/>
    </row>
    <row r="108" spans="1:18" ht="12.75">
      <c r="A108" s="385"/>
      <c r="B108" s="389"/>
      <c r="C108" s="382"/>
      <c r="D108" s="389"/>
      <c r="E108" s="387"/>
      <c r="F108" s="147">
        <f>SUM(H111:Q111)</f>
        <v>0</v>
      </c>
      <c r="G108" s="35" t="s">
        <v>50</v>
      </c>
      <c r="H108" s="62"/>
      <c r="I108" s="75"/>
      <c r="J108" s="76"/>
      <c r="K108" s="76"/>
      <c r="L108" s="76"/>
      <c r="M108" s="76"/>
      <c r="N108" s="76"/>
      <c r="O108" s="76"/>
      <c r="P108" s="76"/>
      <c r="Q108" s="77"/>
      <c r="R108" s="382"/>
    </row>
    <row r="109" spans="1:18" ht="12.75">
      <c r="A109" s="385"/>
      <c r="B109" s="389"/>
      <c r="C109" s="382"/>
      <c r="D109" s="389"/>
      <c r="E109" s="387"/>
      <c r="F109" s="147" t="s">
        <v>169</v>
      </c>
      <c r="G109" s="35" t="s">
        <v>53</v>
      </c>
      <c r="H109" s="62"/>
      <c r="I109" s="75"/>
      <c r="J109" s="76"/>
      <c r="K109" s="76"/>
      <c r="L109" s="76"/>
      <c r="M109" s="76"/>
      <c r="N109" s="76"/>
      <c r="O109" s="76"/>
      <c r="P109" s="76"/>
      <c r="Q109" s="77"/>
      <c r="R109" s="382"/>
    </row>
    <row r="110" spans="1:18" ht="12.75">
      <c r="A110" s="385"/>
      <c r="B110" s="389"/>
      <c r="C110" s="382"/>
      <c r="D110" s="389"/>
      <c r="E110" s="348"/>
      <c r="F110" s="147">
        <f>SUM(H112:Q112)</f>
        <v>0</v>
      </c>
      <c r="G110" s="35" t="s">
        <v>54</v>
      </c>
      <c r="H110" s="62"/>
      <c r="I110" s="75"/>
      <c r="J110" s="76"/>
      <c r="K110" s="76"/>
      <c r="L110" s="76"/>
      <c r="M110" s="76"/>
      <c r="N110" s="76"/>
      <c r="O110" s="76"/>
      <c r="P110" s="76"/>
      <c r="Q110" s="77"/>
      <c r="R110" s="382"/>
    </row>
    <row r="111" spans="1:18" ht="12.75">
      <c r="A111" s="385"/>
      <c r="B111" s="389"/>
      <c r="C111" s="382"/>
      <c r="D111" s="389"/>
      <c r="E111" s="387"/>
      <c r="F111" s="147" t="s">
        <v>170</v>
      </c>
      <c r="G111" s="35" t="s">
        <v>55</v>
      </c>
      <c r="H111" s="121">
        <f>H107+H109</f>
        <v>0</v>
      </c>
      <c r="I111" s="31">
        <f>I107+I109</f>
        <v>0</v>
      </c>
      <c r="J111" s="7">
        <f aca="true" t="shared" si="34" ref="J111:Q111">J107+J109</f>
        <v>0</v>
      </c>
      <c r="K111" s="7">
        <f t="shared" si="34"/>
        <v>0</v>
      </c>
      <c r="L111" s="7">
        <f t="shared" si="34"/>
        <v>0</v>
      </c>
      <c r="M111" s="7">
        <f t="shared" si="34"/>
        <v>0</v>
      </c>
      <c r="N111" s="7">
        <f t="shared" si="34"/>
        <v>0</v>
      </c>
      <c r="O111" s="7">
        <f t="shared" si="34"/>
        <v>0</v>
      </c>
      <c r="P111" s="7">
        <f t="shared" si="34"/>
        <v>0</v>
      </c>
      <c r="Q111" s="28">
        <f t="shared" si="34"/>
        <v>0</v>
      </c>
      <c r="R111" s="382"/>
    </row>
    <row r="112" spans="1:18" ht="13.5" thickBot="1">
      <c r="A112" s="385"/>
      <c r="B112" s="390"/>
      <c r="C112" s="383"/>
      <c r="D112" s="390"/>
      <c r="E112" s="388"/>
      <c r="F112" s="148">
        <f>F108+F110</f>
        <v>0</v>
      </c>
      <c r="G112" s="38" t="s">
        <v>56</v>
      </c>
      <c r="H112" s="48">
        <f>H108+H110</f>
        <v>0</v>
      </c>
      <c r="I112" s="33">
        <f>I108+I110</f>
        <v>0</v>
      </c>
      <c r="J112" s="27">
        <f aca="true" t="shared" si="35" ref="J112:Q112">J108+J110</f>
        <v>0</v>
      </c>
      <c r="K112" s="27">
        <f t="shared" si="35"/>
        <v>0</v>
      </c>
      <c r="L112" s="27">
        <f t="shared" si="35"/>
        <v>0</v>
      </c>
      <c r="M112" s="27">
        <f t="shared" si="35"/>
        <v>0</v>
      </c>
      <c r="N112" s="27">
        <f t="shared" si="35"/>
        <v>0</v>
      </c>
      <c r="O112" s="27">
        <f t="shared" si="35"/>
        <v>0</v>
      </c>
      <c r="P112" s="27">
        <f t="shared" si="35"/>
        <v>0</v>
      </c>
      <c r="Q112" s="30">
        <f t="shared" si="35"/>
        <v>0</v>
      </c>
      <c r="R112" s="383"/>
    </row>
    <row r="113" spans="1:18" ht="12.75">
      <c r="A113" s="364">
        <v>19</v>
      </c>
      <c r="B113" s="367"/>
      <c r="C113" s="380"/>
      <c r="D113" s="367"/>
      <c r="E113" s="371"/>
      <c r="F113" s="146" t="s">
        <v>168</v>
      </c>
      <c r="G113" s="34" t="s">
        <v>49</v>
      </c>
      <c r="H113" s="59"/>
      <c r="I113" s="72"/>
      <c r="J113" s="73"/>
      <c r="K113" s="73"/>
      <c r="L113" s="73"/>
      <c r="M113" s="73"/>
      <c r="N113" s="73"/>
      <c r="O113" s="73"/>
      <c r="P113" s="73"/>
      <c r="Q113" s="74"/>
      <c r="R113" s="372"/>
    </row>
    <row r="114" spans="1:18" ht="12.75">
      <c r="A114" s="385"/>
      <c r="B114" s="389"/>
      <c r="C114" s="382"/>
      <c r="D114" s="389"/>
      <c r="E114" s="387"/>
      <c r="F114" s="147">
        <f>SUM(H117:Q117)</f>
        <v>0</v>
      </c>
      <c r="G114" s="35" t="s">
        <v>50</v>
      </c>
      <c r="H114" s="62"/>
      <c r="I114" s="75"/>
      <c r="J114" s="76"/>
      <c r="K114" s="76"/>
      <c r="L114" s="76"/>
      <c r="M114" s="76"/>
      <c r="N114" s="76"/>
      <c r="O114" s="76"/>
      <c r="P114" s="76"/>
      <c r="Q114" s="77"/>
      <c r="R114" s="382"/>
    </row>
    <row r="115" spans="1:18" ht="12.75">
      <c r="A115" s="385"/>
      <c r="B115" s="389"/>
      <c r="C115" s="382"/>
      <c r="D115" s="389"/>
      <c r="E115" s="387"/>
      <c r="F115" s="147" t="s">
        <v>169</v>
      </c>
      <c r="G115" s="35" t="s">
        <v>53</v>
      </c>
      <c r="H115" s="62"/>
      <c r="I115" s="75"/>
      <c r="J115" s="76"/>
      <c r="K115" s="76"/>
      <c r="L115" s="76"/>
      <c r="M115" s="76"/>
      <c r="N115" s="76"/>
      <c r="O115" s="76"/>
      <c r="P115" s="76"/>
      <c r="Q115" s="77"/>
      <c r="R115" s="382"/>
    </row>
    <row r="116" spans="1:18" ht="12.75">
      <c r="A116" s="385"/>
      <c r="B116" s="389"/>
      <c r="C116" s="382"/>
      <c r="D116" s="389"/>
      <c r="E116" s="348"/>
      <c r="F116" s="147">
        <f>SUM(H118:Q118)</f>
        <v>0</v>
      </c>
      <c r="G116" s="35" t="s">
        <v>54</v>
      </c>
      <c r="H116" s="62"/>
      <c r="I116" s="75"/>
      <c r="J116" s="76"/>
      <c r="K116" s="76"/>
      <c r="L116" s="76"/>
      <c r="M116" s="76"/>
      <c r="N116" s="76"/>
      <c r="O116" s="76"/>
      <c r="P116" s="76"/>
      <c r="Q116" s="77"/>
      <c r="R116" s="382"/>
    </row>
    <row r="117" spans="1:18" ht="12.75">
      <c r="A117" s="385"/>
      <c r="B117" s="389"/>
      <c r="C117" s="382"/>
      <c r="D117" s="389"/>
      <c r="E117" s="387"/>
      <c r="F117" s="147" t="s">
        <v>170</v>
      </c>
      <c r="G117" s="35" t="s">
        <v>55</v>
      </c>
      <c r="H117" s="121">
        <f>H113+H115</f>
        <v>0</v>
      </c>
      <c r="I117" s="31">
        <f>I113+I115</f>
        <v>0</v>
      </c>
      <c r="J117" s="7">
        <f aca="true" t="shared" si="36" ref="J117:Q117">J113+J115</f>
        <v>0</v>
      </c>
      <c r="K117" s="7">
        <f t="shared" si="36"/>
        <v>0</v>
      </c>
      <c r="L117" s="7">
        <f t="shared" si="36"/>
        <v>0</v>
      </c>
      <c r="M117" s="7">
        <f t="shared" si="36"/>
        <v>0</v>
      </c>
      <c r="N117" s="7">
        <f t="shared" si="36"/>
        <v>0</v>
      </c>
      <c r="O117" s="7">
        <f t="shared" si="36"/>
        <v>0</v>
      </c>
      <c r="P117" s="7">
        <f t="shared" si="36"/>
        <v>0</v>
      </c>
      <c r="Q117" s="28">
        <f t="shared" si="36"/>
        <v>0</v>
      </c>
      <c r="R117" s="382"/>
    </row>
    <row r="118" spans="1:18" ht="13.5" thickBot="1">
      <c r="A118" s="385"/>
      <c r="B118" s="389"/>
      <c r="C118" s="382"/>
      <c r="D118" s="389"/>
      <c r="E118" s="387"/>
      <c r="F118" s="148">
        <f>F114+F116</f>
        <v>0</v>
      </c>
      <c r="G118" s="36" t="s">
        <v>56</v>
      </c>
      <c r="H118" s="48">
        <f>H114+H116</f>
        <v>0</v>
      </c>
      <c r="I118" s="32">
        <f>I114+I116</f>
        <v>0</v>
      </c>
      <c r="J118" s="25">
        <f aca="true" t="shared" si="37" ref="J118:Q118">J114+J116</f>
        <v>0</v>
      </c>
      <c r="K118" s="25">
        <f t="shared" si="37"/>
        <v>0</v>
      </c>
      <c r="L118" s="25">
        <f t="shared" si="37"/>
        <v>0</v>
      </c>
      <c r="M118" s="25">
        <f t="shared" si="37"/>
        <v>0</v>
      </c>
      <c r="N118" s="25">
        <f t="shared" si="37"/>
        <v>0</v>
      </c>
      <c r="O118" s="25">
        <f t="shared" si="37"/>
        <v>0</v>
      </c>
      <c r="P118" s="25">
        <f t="shared" si="37"/>
        <v>0</v>
      </c>
      <c r="Q118" s="29">
        <f t="shared" si="37"/>
        <v>0</v>
      </c>
      <c r="R118" s="383"/>
    </row>
    <row r="119" spans="1:18" ht="12.75">
      <c r="A119" s="364">
        <v>20</v>
      </c>
      <c r="B119" s="366"/>
      <c r="C119" s="379"/>
      <c r="D119" s="366"/>
      <c r="E119" s="370"/>
      <c r="F119" s="146" t="s">
        <v>168</v>
      </c>
      <c r="G119" s="37" t="s">
        <v>49</v>
      </c>
      <c r="H119" s="59"/>
      <c r="I119" s="78"/>
      <c r="J119" s="79"/>
      <c r="K119" s="79"/>
      <c r="L119" s="79"/>
      <c r="M119" s="79"/>
      <c r="N119" s="79"/>
      <c r="O119" s="79"/>
      <c r="P119" s="79"/>
      <c r="Q119" s="80"/>
      <c r="R119" s="372"/>
    </row>
    <row r="120" spans="1:18" ht="12.75">
      <c r="A120" s="385"/>
      <c r="B120" s="389"/>
      <c r="C120" s="382"/>
      <c r="D120" s="389"/>
      <c r="E120" s="387"/>
      <c r="F120" s="147">
        <f>SUM(H123:Q123)</f>
        <v>0</v>
      </c>
      <c r="G120" s="35" t="s">
        <v>50</v>
      </c>
      <c r="H120" s="62"/>
      <c r="I120" s="75"/>
      <c r="J120" s="76"/>
      <c r="K120" s="76"/>
      <c r="L120" s="76"/>
      <c r="M120" s="76"/>
      <c r="N120" s="76"/>
      <c r="O120" s="76"/>
      <c r="P120" s="76"/>
      <c r="Q120" s="77"/>
      <c r="R120" s="382"/>
    </row>
    <row r="121" spans="1:18" ht="12.75">
      <c r="A121" s="385"/>
      <c r="B121" s="389"/>
      <c r="C121" s="382"/>
      <c r="D121" s="389"/>
      <c r="E121" s="387"/>
      <c r="F121" s="147" t="s">
        <v>169</v>
      </c>
      <c r="G121" s="35" t="s">
        <v>53</v>
      </c>
      <c r="H121" s="62"/>
      <c r="I121" s="75"/>
      <c r="J121" s="76"/>
      <c r="K121" s="76"/>
      <c r="L121" s="76"/>
      <c r="M121" s="76"/>
      <c r="N121" s="76"/>
      <c r="O121" s="76"/>
      <c r="P121" s="76"/>
      <c r="Q121" s="77"/>
      <c r="R121" s="382"/>
    </row>
    <row r="122" spans="1:18" ht="12.75">
      <c r="A122" s="385"/>
      <c r="B122" s="389"/>
      <c r="C122" s="382"/>
      <c r="D122" s="389"/>
      <c r="E122" s="348"/>
      <c r="F122" s="147">
        <f>SUM(H124:Q124)</f>
        <v>0</v>
      </c>
      <c r="G122" s="35" t="s">
        <v>54</v>
      </c>
      <c r="H122" s="62"/>
      <c r="I122" s="75"/>
      <c r="J122" s="76"/>
      <c r="K122" s="76"/>
      <c r="L122" s="76"/>
      <c r="M122" s="76"/>
      <c r="N122" s="76"/>
      <c r="O122" s="76"/>
      <c r="P122" s="76"/>
      <c r="Q122" s="77"/>
      <c r="R122" s="382"/>
    </row>
    <row r="123" spans="1:18" ht="12.75">
      <c r="A123" s="385"/>
      <c r="B123" s="389"/>
      <c r="C123" s="382"/>
      <c r="D123" s="389"/>
      <c r="E123" s="387"/>
      <c r="F123" s="147" t="s">
        <v>170</v>
      </c>
      <c r="G123" s="35" t="s">
        <v>55</v>
      </c>
      <c r="H123" s="121">
        <f>H119+H121</f>
        <v>0</v>
      </c>
      <c r="I123" s="31">
        <f>I119+I121</f>
        <v>0</v>
      </c>
      <c r="J123" s="7">
        <f aca="true" t="shared" si="38" ref="J123:Q123">J119+J121</f>
        <v>0</v>
      </c>
      <c r="K123" s="7">
        <f t="shared" si="38"/>
        <v>0</v>
      </c>
      <c r="L123" s="7">
        <f t="shared" si="38"/>
        <v>0</v>
      </c>
      <c r="M123" s="7">
        <f t="shared" si="38"/>
        <v>0</v>
      </c>
      <c r="N123" s="7">
        <f t="shared" si="38"/>
        <v>0</v>
      </c>
      <c r="O123" s="7">
        <f t="shared" si="38"/>
        <v>0</v>
      </c>
      <c r="P123" s="7">
        <f t="shared" si="38"/>
        <v>0</v>
      </c>
      <c r="Q123" s="28">
        <f t="shared" si="38"/>
        <v>0</v>
      </c>
      <c r="R123" s="382"/>
    </row>
    <row r="124" spans="1:18" ht="13.5" thickBot="1">
      <c r="A124" s="385"/>
      <c r="B124" s="390"/>
      <c r="C124" s="383"/>
      <c r="D124" s="390"/>
      <c r="E124" s="388"/>
      <c r="F124" s="148">
        <f>F120+F122</f>
        <v>0</v>
      </c>
      <c r="G124" s="38" t="s">
        <v>56</v>
      </c>
      <c r="H124" s="48">
        <f>H120+H122</f>
        <v>0</v>
      </c>
      <c r="I124" s="33">
        <f>I120+I122</f>
        <v>0</v>
      </c>
      <c r="J124" s="27">
        <f aca="true" t="shared" si="39" ref="J124:Q124">J120+J122</f>
        <v>0</v>
      </c>
      <c r="K124" s="27">
        <f t="shared" si="39"/>
        <v>0</v>
      </c>
      <c r="L124" s="27">
        <f t="shared" si="39"/>
        <v>0</v>
      </c>
      <c r="M124" s="27">
        <f t="shared" si="39"/>
        <v>0</v>
      </c>
      <c r="N124" s="27">
        <f t="shared" si="39"/>
        <v>0</v>
      </c>
      <c r="O124" s="27">
        <f t="shared" si="39"/>
        <v>0</v>
      </c>
      <c r="P124" s="27">
        <f t="shared" si="39"/>
        <v>0</v>
      </c>
      <c r="Q124" s="30">
        <f t="shared" si="39"/>
        <v>0</v>
      </c>
      <c r="R124" s="383"/>
    </row>
  </sheetData>
  <sheetProtection password="CA53" sheet="1" objects="1" scenarios="1"/>
  <mergeCells count="150">
    <mergeCell ref="H3:H4"/>
    <mergeCell ref="E59:E61"/>
    <mergeCell ref="R59:R64"/>
    <mergeCell ref="E62:E64"/>
    <mergeCell ref="E53:E55"/>
    <mergeCell ref="R53:R58"/>
    <mergeCell ref="E56:E58"/>
    <mergeCell ref="E47:E49"/>
    <mergeCell ref="R47:R52"/>
    <mergeCell ref="E50:E52"/>
    <mergeCell ref="A59:A64"/>
    <mergeCell ref="B59:B64"/>
    <mergeCell ref="C59:C64"/>
    <mergeCell ref="D59:D64"/>
    <mergeCell ref="A53:A58"/>
    <mergeCell ref="B53:B58"/>
    <mergeCell ref="C53:C58"/>
    <mergeCell ref="D53:D58"/>
    <mergeCell ref="A47:A52"/>
    <mergeCell ref="B47:B52"/>
    <mergeCell ref="C47:C52"/>
    <mergeCell ref="D47:D52"/>
    <mergeCell ref="E35:E37"/>
    <mergeCell ref="R35:R40"/>
    <mergeCell ref="E38:E40"/>
    <mergeCell ref="A41:A46"/>
    <mergeCell ref="B41:B46"/>
    <mergeCell ref="C41:C46"/>
    <mergeCell ref="D41:D46"/>
    <mergeCell ref="E41:E43"/>
    <mergeCell ref="R41:R46"/>
    <mergeCell ref="E44:E46"/>
    <mergeCell ref="A35:A40"/>
    <mergeCell ref="B35:B40"/>
    <mergeCell ref="C35:C40"/>
    <mergeCell ref="D35:D40"/>
    <mergeCell ref="E23:E25"/>
    <mergeCell ref="R23:R28"/>
    <mergeCell ref="E26:E28"/>
    <mergeCell ref="A29:A34"/>
    <mergeCell ref="B29:B34"/>
    <mergeCell ref="C29:C34"/>
    <mergeCell ref="D29:D34"/>
    <mergeCell ref="E29:E31"/>
    <mergeCell ref="R29:R34"/>
    <mergeCell ref="E32:E34"/>
    <mergeCell ref="A23:A28"/>
    <mergeCell ref="B23:B28"/>
    <mergeCell ref="C23:C28"/>
    <mergeCell ref="D23:D28"/>
    <mergeCell ref="E11:E13"/>
    <mergeCell ref="R11:R16"/>
    <mergeCell ref="E14:E16"/>
    <mergeCell ref="A17:A22"/>
    <mergeCell ref="B17:B22"/>
    <mergeCell ref="C17:C22"/>
    <mergeCell ref="D17:D22"/>
    <mergeCell ref="E17:E19"/>
    <mergeCell ref="R17:R22"/>
    <mergeCell ref="E20:E22"/>
    <mergeCell ref="A11:A16"/>
    <mergeCell ref="B11:B16"/>
    <mergeCell ref="C11:C16"/>
    <mergeCell ref="D11:D16"/>
    <mergeCell ref="R5:R10"/>
    <mergeCell ref="B5:B10"/>
    <mergeCell ref="C5:C10"/>
    <mergeCell ref="D5:D10"/>
    <mergeCell ref="E5:E7"/>
    <mergeCell ref="E8:E10"/>
    <mergeCell ref="R3:R4"/>
    <mergeCell ref="A5:A10"/>
    <mergeCell ref="F3:F4"/>
    <mergeCell ref="G3:G4"/>
    <mergeCell ref="I3:Q3"/>
    <mergeCell ref="B3:B4"/>
    <mergeCell ref="C3:C4"/>
    <mergeCell ref="D3:D4"/>
    <mergeCell ref="E3:E4"/>
    <mergeCell ref="A3:A4"/>
    <mergeCell ref="E65:E67"/>
    <mergeCell ref="R65:R70"/>
    <mergeCell ref="E68:E70"/>
    <mergeCell ref="A65:A70"/>
    <mergeCell ref="B65:B70"/>
    <mergeCell ref="C65:C70"/>
    <mergeCell ref="D65:D70"/>
    <mergeCell ref="E71:E73"/>
    <mergeCell ref="R71:R76"/>
    <mergeCell ref="E74:E76"/>
    <mergeCell ref="A71:A76"/>
    <mergeCell ref="B71:B76"/>
    <mergeCell ref="C71:C76"/>
    <mergeCell ref="D71:D76"/>
    <mergeCell ref="E77:E79"/>
    <mergeCell ref="R77:R82"/>
    <mergeCell ref="E80:E82"/>
    <mergeCell ref="A77:A82"/>
    <mergeCell ref="B77:B82"/>
    <mergeCell ref="C77:C82"/>
    <mergeCell ref="D77:D82"/>
    <mergeCell ref="E83:E85"/>
    <mergeCell ref="R83:R88"/>
    <mergeCell ref="E86:E88"/>
    <mergeCell ref="A83:A88"/>
    <mergeCell ref="B83:B88"/>
    <mergeCell ref="C83:C88"/>
    <mergeCell ref="D83:D88"/>
    <mergeCell ref="E89:E91"/>
    <mergeCell ref="R89:R94"/>
    <mergeCell ref="E92:E94"/>
    <mergeCell ref="A89:A94"/>
    <mergeCell ref="B89:B94"/>
    <mergeCell ref="C89:C94"/>
    <mergeCell ref="D89:D94"/>
    <mergeCell ref="E95:E97"/>
    <mergeCell ref="R95:R100"/>
    <mergeCell ref="E98:E100"/>
    <mergeCell ref="A95:A100"/>
    <mergeCell ref="B95:B100"/>
    <mergeCell ref="C95:C100"/>
    <mergeCell ref="D95:D100"/>
    <mergeCell ref="E101:E103"/>
    <mergeCell ref="R101:R106"/>
    <mergeCell ref="E104:E106"/>
    <mergeCell ref="A101:A106"/>
    <mergeCell ref="B101:B106"/>
    <mergeCell ref="C101:C106"/>
    <mergeCell ref="D101:D106"/>
    <mergeCell ref="E107:E109"/>
    <mergeCell ref="R107:R112"/>
    <mergeCell ref="E110:E112"/>
    <mergeCell ref="A107:A112"/>
    <mergeCell ref="B107:B112"/>
    <mergeCell ref="C107:C112"/>
    <mergeCell ref="D107:D112"/>
    <mergeCell ref="E113:E115"/>
    <mergeCell ref="R113:R118"/>
    <mergeCell ref="E116:E118"/>
    <mergeCell ref="A113:A118"/>
    <mergeCell ref="B113:B118"/>
    <mergeCell ref="C113:C118"/>
    <mergeCell ref="D113:D118"/>
    <mergeCell ref="E119:E121"/>
    <mergeCell ref="R119:R124"/>
    <mergeCell ref="E122:E124"/>
    <mergeCell ref="A119:A124"/>
    <mergeCell ref="B119:B124"/>
    <mergeCell ref="C119:C124"/>
    <mergeCell ref="D119:D12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0" r:id="rId1"/>
  <headerFooter alignWithMargins="0">
    <oddHeader>&amp;C&amp;A</oddHeader>
    <oddFooter>&amp;CStrona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24"/>
  <sheetViews>
    <sheetView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P5" sqref="P5"/>
    </sheetView>
  </sheetViews>
  <sheetFormatPr defaultColWidth="9.140625" defaultRowHeight="12.75"/>
  <cols>
    <col min="1" max="1" width="3.7109375" style="0" customWidth="1"/>
    <col min="2" max="2" width="24.8515625" style="0" customWidth="1"/>
    <col min="3" max="3" width="10.140625" style="0" customWidth="1"/>
    <col min="4" max="4" width="10.28125" style="0" customWidth="1"/>
    <col min="5" max="5" width="12.28125" style="0" customWidth="1"/>
    <col min="6" max="6" width="13.57421875" style="0" customWidth="1"/>
    <col min="7" max="7" width="12.7109375" style="0" customWidth="1"/>
    <col min="8" max="8" width="10.140625" style="0" customWidth="1"/>
    <col min="29" max="29" width="11.7109375" style="0" customWidth="1"/>
  </cols>
  <sheetData>
    <row r="1" ht="12.75">
      <c r="A1" s="22" t="s">
        <v>153</v>
      </c>
    </row>
    <row r="2" spans="2:3" ht="13.5" thickBot="1">
      <c r="B2" s="4" t="s">
        <v>59</v>
      </c>
      <c r="C2" s="4"/>
    </row>
    <row r="3" spans="1:29" ht="21.75" customHeight="1" thickBot="1">
      <c r="A3" s="355" t="s">
        <v>147</v>
      </c>
      <c r="B3" s="319" t="s">
        <v>44</v>
      </c>
      <c r="C3" s="319" t="s">
        <v>39</v>
      </c>
      <c r="D3" s="325" t="s">
        <v>36</v>
      </c>
      <c r="E3" s="397" t="s">
        <v>125</v>
      </c>
      <c r="F3" s="398"/>
      <c r="G3" s="271"/>
      <c r="H3" s="319" t="s">
        <v>61</v>
      </c>
      <c r="I3" s="356" t="s">
        <v>60</v>
      </c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2"/>
      <c r="AC3" s="319" t="s">
        <v>57</v>
      </c>
    </row>
    <row r="4" spans="1:29" ht="21.75" customHeight="1" thickBot="1">
      <c r="A4" s="355"/>
      <c r="B4" s="319"/>
      <c r="C4" s="355"/>
      <c r="D4" s="325"/>
      <c r="E4" s="125" t="s">
        <v>126</v>
      </c>
      <c r="F4" s="126" t="s">
        <v>127</v>
      </c>
      <c r="G4" s="271"/>
      <c r="H4" s="355"/>
      <c r="I4" s="39">
        <v>2011</v>
      </c>
      <c r="J4" s="40">
        <v>2012</v>
      </c>
      <c r="K4" s="40">
        <v>2013</v>
      </c>
      <c r="L4" s="40">
        <v>2014</v>
      </c>
      <c r="M4" s="40">
        <v>2015</v>
      </c>
      <c r="N4" s="40">
        <v>2016</v>
      </c>
      <c r="O4" s="40">
        <v>2017</v>
      </c>
      <c r="P4" s="40">
        <v>2018</v>
      </c>
      <c r="Q4" s="42">
        <v>2019</v>
      </c>
      <c r="R4" s="42">
        <v>2020</v>
      </c>
      <c r="S4" s="42">
        <v>2021</v>
      </c>
      <c r="T4" s="42">
        <v>2022</v>
      </c>
      <c r="U4" s="42">
        <v>2023</v>
      </c>
      <c r="V4" s="42">
        <v>2024</v>
      </c>
      <c r="W4" s="42">
        <v>2025</v>
      </c>
      <c r="X4" s="42">
        <v>2026</v>
      </c>
      <c r="Y4" s="42">
        <v>2027</v>
      </c>
      <c r="Z4" s="42">
        <v>2028</v>
      </c>
      <c r="AA4" s="42">
        <v>2029</v>
      </c>
      <c r="AB4" s="42">
        <v>2030</v>
      </c>
      <c r="AC4" s="319"/>
    </row>
    <row r="5" spans="1:29" ht="33" customHeight="1" thickBot="1">
      <c r="A5" s="364">
        <v>1</v>
      </c>
      <c r="B5" s="366"/>
      <c r="C5" s="379"/>
      <c r="D5" s="71"/>
      <c r="E5" s="81"/>
      <c r="F5" s="83"/>
      <c r="G5" s="43" t="s">
        <v>63</v>
      </c>
      <c r="H5" s="45">
        <f>SUM(I5:AB5)</f>
        <v>0</v>
      </c>
      <c r="I5" s="81">
        <v>0</v>
      </c>
      <c r="J5" s="82">
        <v>0</v>
      </c>
      <c r="K5" s="82">
        <v>0</v>
      </c>
      <c r="L5" s="82">
        <v>0</v>
      </c>
      <c r="M5" s="82">
        <v>0</v>
      </c>
      <c r="N5" s="82">
        <v>0</v>
      </c>
      <c r="O5" s="82">
        <v>0</v>
      </c>
      <c r="P5" s="82"/>
      <c r="Q5" s="275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  <c r="AC5" s="395"/>
    </row>
    <row r="6" spans="1:29" ht="34.5" thickBot="1">
      <c r="A6" s="376"/>
      <c r="B6" s="377"/>
      <c r="C6" s="381"/>
      <c r="D6" s="270"/>
      <c r="E6" s="123"/>
      <c r="F6" s="124"/>
      <c r="G6" s="44" t="s">
        <v>62</v>
      </c>
      <c r="H6" s="45">
        <f>SUM(I6:AB6)</f>
        <v>0</v>
      </c>
      <c r="I6" s="285"/>
      <c r="J6" s="286"/>
      <c r="K6" s="286"/>
      <c r="L6" s="286"/>
      <c r="M6" s="286"/>
      <c r="N6" s="286"/>
      <c r="O6" s="286"/>
      <c r="P6" s="286"/>
      <c r="Q6" s="287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8"/>
      <c r="AC6" s="396"/>
    </row>
    <row r="7" spans="1:29" ht="34.5" thickBot="1">
      <c r="A7" s="364">
        <v>2</v>
      </c>
      <c r="B7" s="366"/>
      <c r="C7" s="379"/>
      <c r="D7" s="71"/>
      <c r="E7" s="81"/>
      <c r="F7" s="83"/>
      <c r="G7" s="43" t="s">
        <v>63</v>
      </c>
      <c r="H7" s="45">
        <f aca="true" t="shared" si="0" ref="H7:H24">SUM(I7:AB7)</f>
        <v>0</v>
      </c>
      <c r="I7" s="81"/>
      <c r="J7" s="82"/>
      <c r="K7" s="82"/>
      <c r="L7" s="82"/>
      <c r="M7" s="82"/>
      <c r="N7" s="82"/>
      <c r="O7" s="82"/>
      <c r="P7" s="82"/>
      <c r="Q7" s="275"/>
      <c r="R7" s="82"/>
      <c r="S7" s="82"/>
      <c r="T7" s="82"/>
      <c r="U7" s="82"/>
      <c r="V7" s="82"/>
      <c r="W7" s="82"/>
      <c r="X7" s="82"/>
      <c r="Y7" s="82"/>
      <c r="Z7" s="82"/>
      <c r="AA7" s="82"/>
      <c r="AB7" s="83"/>
      <c r="AC7" s="393"/>
    </row>
    <row r="8" spans="1:29" ht="34.5" thickBot="1">
      <c r="A8" s="376"/>
      <c r="B8" s="377"/>
      <c r="C8" s="381"/>
      <c r="D8" s="270"/>
      <c r="E8" s="123"/>
      <c r="F8" s="124"/>
      <c r="G8" s="44" t="s">
        <v>62</v>
      </c>
      <c r="H8" s="45">
        <f t="shared" si="0"/>
        <v>0</v>
      </c>
      <c r="I8" s="285"/>
      <c r="J8" s="286"/>
      <c r="K8" s="286"/>
      <c r="L8" s="286"/>
      <c r="M8" s="286"/>
      <c r="N8" s="286"/>
      <c r="O8" s="286"/>
      <c r="P8" s="286"/>
      <c r="Q8" s="287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8"/>
      <c r="AC8" s="394"/>
    </row>
    <row r="9" spans="1:29" ht="34.5" thickBot="1">
      <c r="A9" s="364">
        <v>3</v>
      </c>
      <c r="B9" s="366"/>
      <c r="C9" s="379"/>
      <c r="D9" s="71"/>
      <c r="E9" s="81"/>
      <c r="F9" s="83"/>
      <c r="G9" s="43" t="s">
        <v>63</v>
      </c>
      <c r="H9" s="45">
        <f t="shared" si="0"/>
        <v>0</v>
      </c>
      <c r="I9" s="81"/>
      <c r="J9" s="82"/>
      <c r="K9" s="82"/>
      <c r="L9" s="82"/>
      <c r="M9" s="82"/>
      <c r="N9" s="82"/>
      <c r="O9" s="82"/>
      <c r="P9" s="82"/>
      <c r="Q9" s="275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393"/>
    </row>
    <row r="10" spans="1:29" ht="34.5" thickBot="1">
      <c r="A10" s="376"/>
      <c r="B10" s="377"/>
      <c r="C10" s="381"/>
      <c r="D10" s="270"/>
      <c r="E10" s="123"/>
      <c r="F10" s="124"/>
      <c r="G10" s="44" t="s">
        <v>62</v>
      </c>
      <c r="H10" s="45">
        <f t="shared" si="0"/>
        <v>0</v>
      </c>
      <c r="I10" s="285"/>
      <c r="J10" s="286"/>
      <c r="K10" s="286"/>
      <c r="L10" s="286"/>
      <c r="M10" s="286"/>
      <c r="N10" s="286"/>
      <c r="O10" s="286"/>
      <c r="P10" s="286"/>
      <c r="Q10" s="287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8"/>
      <c r="AC10" s="394"/>
    </row>
    <row r="11" spans="1:29" ht="34.5" thickBot="1">
      <c r="A11" s="364">
        <v>4</v>
      </c>
      <c r="B11" s="366"/>
      <c r="C11" s="379"/>
      <c r="D11" s="71"/>
      <c r="E11" s="81"/>
      <c r="F11" s="83"/>
      <c r="G11" s="43" t="s">
        <v>63</v>
      </c>
      <c r="H11" s="45">
        <f t="shared" si="0"/>
        <v>0</v>
      </c>
      <c r="I11" s="81"/>
      <c r="J11" s="82"/>
      <c r="K11" s="82"/>
      <c r="L11" s="82"/>
      <c r="M11" s="82"/>
      <c r="N11" s="82"/>
      <c r="O11" s="82"/>
      <c r="P11" s="82"/>
      <c r="Q11" s="275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393"/>
    </row>
    <row r="12" spans="1:29" ht="34.5" thickBot="1">
      <c r="A12" s="376"/>
      <c r="B12" s="377"/>
      <c r="C12" s="381"/>
      <c r="D12" s="270"/>
      <c r="E12" s="123"/>
      <c r="F12" s="124"/>
      <c r="G12" s="44" t="s">
        <v>62</v>
      </c>
      <c r="H12" s="45">
        <f t="shared" si="0"/>
        <v>0</v>
      </c>
      <c r="I12" s="285"/>
      <c r="J12" s="286"/>
      <c r="K12" s="286"/>
      <c r="L12" s="286"/>
      <c r="M12" s="286"/>
      <c r="N12" s="286"/>
      <c r="O12" s="286"/>
      <c r="P12" s="286"/>
      <c r="Q12" s="287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8"/>
      <c r="AC12" s="394"/>
    </row>
    <row r="13" spans="1:29" ht="34.5" thickBot="1">
      <c r="A13" s="364">
        <v>5</v>
      </c>
      <c r="B13" s="366"/>
      <c r="C13" s="379"/>
      <c r="D13" s="71"/>
      <c r="E13" s="81"/>
      <c r="F13" s="83"/>
      <c r="G13" s="43" t="s">
        <v>63</v>
      </c>
      <c r="H13" s="45">
        <f t="shared" si="0"/>
        <v>0</v>
      </c>
      <c r="I13" s="81"/>
      <c r="J13" s="82"/>
      <c r="K13" s="82"/>
      <c r="L13" s="82"/>
      <c r="M13" s="82"/>
      <c r="N13" s="82"/>
      <c r="O13" s="82"/>
      <c r="P13" s="82"/>
      <c r="Q13" s="275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3"/>
      <c r="AC13" s="393"/>
    </row>
    <row r="14" spans="1:29" ht="34.5" thickBot="1">
      <c r="A14" s="376"/>
      <c r="B14" s="377"/>
      <c r="C14" s="381"/>
      <c r="D14" s="270"/>
      <c r="E14" s="123"/>
      <c r="F14" s="124"/>
      <c r="G14" s="44" t="s">
        <v>62</v>
      </c>
      <c r="H14" s="45">
        <f t="shared" si="0"/>
        <v>0</v>
      </c>
      <c r="I14" s="285"/>
      <c r="J14" s="286"/>
      <c r="K14" s="286"/>
      <c r="L14" s="286"/>
      <c r="M14" s="286"/>
      <c r="N14" s="286"/>
      <c r="O14" s="286"/>
      <c r="P14" s="286"/>
      <c r="Q14" s="287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8"/>
      <c r="AC14" s="394"/>
    </row>
    <row r="15" spans="1:29" ht="34.5" thickBot="1">
      <c r="A15" s="364">
        <v>6</v>
      </c>
      <c r="B15" s="366"/>
      <c r="C15" s="379"/>
      <c r="D15" s="71"/>
      <c r="E15" s="81"/>
      <c r="F15" s="83"/>
      <c r="G15" s="43" t="s">
        <v>63</v>
      </c>
      <c r="H15" s="45">
        <f t="shared" si="0"/>
        <v>0</v>
      </c>
      <c r="I15" s="81"/>
      <c r="J15" s="82"/>
      <c r="K15" s="82"/>
      <c r="L15" s="82"/>
      <c r="M15" s="82"/>
      <c r="N15" s="82"/>
      <c r="O15" s="82"/>
      <c r="P15" s="82"/>
      <c r="Q15" s="275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3"/>
      <c r="AC15" s="393"/>
    </row>
    <row r="16" spans="1:29" ht="34.5" thickBot="1">
      <c r="A16" s="376"/>
      <c r="B16" s="377"/>
      <c r="C16" s="381"/>
      <c r="D16" s="270"/>
      <c r="E16" s="123"/>
      <c r="F16" s="124"/>
      <c r="G16" s="44" t="s">
        <v>62</v>
      </c>
      <c r="H16" s="45">
        <f t="shared" si="0"/>
        <v>0</v>
      </c>
      <c r="I16" s="285"/>
      <c r="J16" s="286"/>
      <c r="K16" s="286"/>
      <c r="L16" s="286"/>
      <c r="M16" s="286"/>
      <c r="N16" s="286"/>
      <c r="O16" s="286"/>
      <c r="P16" s="286"/>
      <c r="Q16" s="287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8"/>
      <c r="AC16" s="394"/>
    </row>
    <row r="17" spans="1:29" ht="34.5" thickBot="1">
      <c r="A17" s="364">
        <v>7</v>
      </c>
      <c r="B17" s="366"/>
      <c r="C17" s="379"/>
      <c r="D17" s="71"/>
      <c r="E17" s="81"/>
      <c r="F17" s="83"/>
      <c r="G17" s="43" t="s">
        <v>63</v>
      </c>
      <c r="H17" s="45">
        <f t="shared" si="0"/>
        <v>0</v>
      </c>
      <c r="I17" s="81"/>
      <c r="J17" s="82"/>
      <c r="K17" s="82"/>
      <c r="L17" s="82"/>
      <c r="M17" s="82"/>
      <c r="N17" s="82"/>
      <c r="O17" s="82"/>
      <c r="P17" s="82"/>
      <c r="Q17" s="275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3"/>
      <c r="AC17" s="393"/>
    </row>
    <row r="18" spans="1:29" ht="34.5" thickBot="1">
      <c r="A18" s="376"/>
      <c r="B18" s="377"/>
      <c r="C18" s="381"/>
      <c r="D18" s="270"/>
      <c r="E18" s="123"/>
      <c r="F18" s="124"/>
      <c r="G18" s="44" t="s">
        <v>62</v>
      </c>
      <c r="H18" s="45">
        <f t="shared" si="0"/>
        <v>0</v>
      </c>
      <c r="I18" s="285"/>
      <c r="J18" s="286"/>
      <c r="K18" s="286"/>
      <c r="L18" s="286"/>
      <c r="M18" s="286"/>
      <c r="N18" s="286"/>
      <c r="O18" s="286"/>
      <c r="P18" s="286"/>
      <c r="Q18" s="287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8"/>
      <c r="AC18" s="394"/>
    </row>
    <row r="19" spans="1:29" ht="34.5" thickBot="1">
      <c r="A19" s="364">
        <v>8</v>
      </c>
      <c r="B19" s="366"/>
      <c r="C19" s="379"/>
      <c r="D19" s="71"/>
      <c r="E19" s="81"/>
      <c r="F19" s="83"/>
      <c r="G19" s="43" t="s">
        <v>63</v>
      </c>
      <c r="H19" s="45">
        <f t="shared" si="0"/>
        <v>0</v>
      </c>
      <c r="I19" s="81"/>
      <c r="J19" s="82"/>
      <c r="K19" s="82"/>
      <c r="L19" s="82"/>
      <c r="M19" s="82"/>
      <c r="N19" s="82"/>
      <c r="O19" s="82"/>
      <c r="P19" s="82"/>
      <c r="Q19" s="275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3"/>
      <c r="AC19" s="393"/>
    </row>
    <row r="20" spans="1:29" ht="34.5" thickBot="1">
      <c r="A20" s="376"/>
      <c r="B20" s="377"/>
      <c r="C20" s="381"/>
      <c r="D20" s="270"/>
      <c r="E20" s="123"/>
      <c r="F20" s="124"/>
      <c r="G20" s="44" t="s">
        <v>62</v>
      </c>
      <c r="H20" s="45">
        <f t="shared" si="0"/>
        <v>0</v>
      </c>
      <c r="I20" s="285"/>
      <c r="J20" s="286"/>
      <c r="K20" s="286"/>
      <c r="L20" s="286"/>
      <c r="M20" s="286"/>
      <c r="N20" s="286"/>
      <c r="O20" s="286"/>
      <c r="P20" s="286"/>
      <c r="Q20" s="287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8"/>
      <c r="AC20" s="394"/>
    </row>
    <row r="21" spans="1:29" ht="34.5" thickBot="1">
      <c r="A21" s="364">
        <v>9</v>
      </c>
      <c r="B21" s="366"/>
      <c r="C21" s="379"/>
      <c r="D21" s="71"/>
      <c r="E21" s="81"/>
      <c r="F21" s="83"/>
      <c r="G21" s="43" t="s">
        <v>63</v>
      </c>
      <c r="H21" s="45">
        <f t="shared" si="0"/>
        <v>0</v>
      </c>
      <c r="I21" s="81"/>
      <c r="J21" s="82"/>
      <c r="K21" s="82"/>
      <c r="L21" s="82"/>
      <c r="M21" s="82"/>
      <c r="N21" s="82"/>
      <c r="O21" s="82"/>
      <c r="P21" s="82"/>
      <c r="Q21" s="275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3"/>
      <c r="AC21" s="393"/>
    </row>
    <row r="22" spans="1:29" ht="34.5" thickBot="1">
      <c r="A22" s="376"/>
      <c r="B22" s="377"/>
      <c r="C22" s="381"/>
      <c r="D22" s="270"/>
      <c r="E22" s="123"/>
      <c r="F22" s="124"/>
      <c r="G22" s="44" t="s">
        <v>62</v>
      </c>
      <c r="H22" s="45">
        <f t="shared" si="0"/>
        <v>0</v>
      </c>
      <c r="I22" s="285"/>
      <c r="J22" s="286"/>
      <c r="K22" s="286"/>
      <c r="L22" s="286"/>
      <c r="M22" s="286"/>
      <c r="N22" s="286"/>
      <c r="O22" s="286"/>
      <c r="P22" s="286"/>
      <c r="Q22" s="287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8"/>
      <c r="AC22" s="394"/>
    </row>
    <row r="23" spans="1:29" ht="34.5" thickBot="1">
      <c r="A23" s="364">
        <v>10</v>
      </c>
      <c r="B23" s="366"/>
      <c r="C23" s="379"/>
      <c r="D23" s="71"/>
      <c r="E23" s="81"/>
      <c r="F23" s="83"/>
      <c r="G23" s="43" t="s">
        <v>63</v>
      </c>
      <c r="H23" s="45">
        <f t="shared" si="0"/>
        <v>0</v>
      </c>
      <c r="I23" s="81"/>
      <c r="J23" s="82"/>
      <c r="K23" s="82"/>
      <c r="L23" s="82"/>
      <c r="M23" s="82"/>
      <c r="N23" s="82"/>
      <c r="O23" s="82"/>
      <c r="P23" s="82"/>
      <c r="Q23" s="275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393"/>
    </row>
    <row r="24" spans="1:29" ht="34.5" thickBot="1">
      <c r="A24" s="376"/>
      <c r="B24" s="377"/>
      <c r="C24" s="381"/>
      <c r="D24" s="270"/>
      <c r="E24" s="123"/>
      <c r="F24" s="124"/>
      <c r="G24" s="44" t="s">
        <v>62</v>
      </c>
      <c r="H24" s="45">
        <f t="shared" si="0"/>
        <v>0</v>
      </c>
      <c r="I24" s="285"/>
      <c r="J24" s="286"/>
      <c r="K24" s="286"/>
      <c r="L24" s="286"/>
      <c r="M24" s="286"/>
      <c r="N24" s="286"/>
      <c r="O24" s="286"/>
      <c r="P24" s="286"/>
      <c r="Q24" s="287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8"/>
      <c r="AC24" s="394"/>
    </row>
  </sheetData>
  <sheetProtection password="CA53" sheet="1" objects="1" scenarios="1"/>
  <mergeCells count="48">
    <mergeCell ref="AC23:AC24"/>
    <mergeCell ref="AC21:AC22"/>
    <mergeCell ref="AC19:AC20"/>
    <mergeCell ref="AC17:AC18"/>
    <mergeCell ref="AC15:AC16"/>
    <mergeCell ref="AC13:AC14"/>
    <mergeCell ref="AC11:AC12"/>
    <mergeCell ref="AC9:AC10"/>
    <mergeCell ref="A23:A24"/>
    <mergeCell ref="B23:B24"/>
    <mergeCell ref="C23:C24"/>
    <mergeCell ref="A17:A18"/>
    <mergeCell ref="B17:B18"/>
    <mergeCell ref="C17:C18"/>
    <mergeCell ref="A19:A20"/>
    <mergeCell ref="B19:B20"/>
    <mergeCell ref="A21:A22"/>
    <mergeCell ref="B21:B22"/>
    <mergeCell ref="C21:C22"/>
    <mergeCell ref="AC3:AC4"/>
    <mergeCell ref="A7:A8"/>
    <mergeCell ref="B7:B8"/>
    <mergeCell ref="C7:C8"/>
    <mergeCell ref="B3:B4"/>
    <mergeCell ref="C3:C4"/>
    <mergeCell ref="D3:D4"/>
    <mergeCell ref="AC7:AC8"/>
    <mergeCell ref="AC5:AC6"/>
    <mergeCell ref="I3:AB3"/>
    <mergeCell ref="A9:A10"/>
    <mergeCell ref="B9:B10"/>
    <mergeCell ref="C9:C10"/>
    <mergeCell ref="H3:H4"/>
    <mergeCell ref="E3:F3"/>
    <mergeCell ref="A3:A4"/>
    <mergeCell ref="A5:A6"/>
    <mergeCell ref="B5:B6"/>
    <mergeCell ref="C5:C6"/>
    <mergeCell ref="C19:C20"/>
    <mergeCell ref="A11:A12"/>
    <mergeCell ref="B11:B12"/>
    <mergeCell ref="C11:C12"/>
    <mergeCell ref="A13:A14"/>
    <mergeCell ref="C13:C14"/>
    <mergeCell ref="A15:A16"/>
    <mergeCell ref="B15:B16"/>
    <mergeCell ref="C15:C16"/>
    <mergeCell ref="B13:B14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Header>&amp;C&amp;A</oddHeader>
    <oddFooter>&amp;CStrona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27" width="9.7109375" style="0" customWidth="1"/>
  </cols>
  <sheetData>
    <row r="1" ht="12.75">
      <c r="A1" s="22" t="s">
        <v>158</v>
      </c>
    </row>
    <row r="2" ht="12.75">
      <c r="A2" s="22" t="s">
        <v>160</v>
      </c>
    </row>
    <row r="3" ht="12.75">
      <c r="A3" s="22" t="s">
        <v>159</v>
      </c>
    </row>
    <row r="4" ht="12.75">
      <c r="A4" s="22" t="s">
        <v>164</v>
      </c>
    </row>
    <row r="5" ht="12.75">
      <c r="A5" s="22" t="s">
        <v>165</v>
      </c>
    </row>
    <row r="6" ht="13.5" thickBot="1">
      <c r="A6" s="22"/>
    </row>
    <row r="7" spans="1:27" ht="14.25" thickBot="1" thickTop="1">
      <c r="A7" s="299" t="s">
        <v>154</v>
      </c>
      <c r="B7" s="405" t="s">
        <v>1</v>
      </c>
      <c r="C7" s="399" t="s">
        <v>155</v>
      </c>
      <c r="D7" s="400"/>
      <c r="E7" s="400"/>
      <c r="F7" s="400"/>
      <c r="G7" s="401"/>
      <c r="H7" s="402" t="s">
        <v>156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4"/>
    </row>
    <row r="8" spans="1:27" ht="13.5" thickBot="1">
      <c r="A8" s="301"/>
      <c r="B8" s="406"/>
      <c r="C8" s="39">
        <v>2006</v>
      </c>
      <c r="D8" s="40">
        <v>2007</v>
      </c>
      <c r="E8" s="40">
        <v>2008</v>
      </c>
      <c r="F8" s="40">
        <v>2009</v>
      </c>
      <c r="G8" s="41">
        <v>2010</v>
      </c>
      <c r="H8" s="39">
        <v>2011</v>
      </c>
      <c r="I8" s="40">
        <v>2012</v>
      </c>
      <c r="J8" s="40">
        <v>2013</v>
      </c>
      <c r="K8" s="40">
        <v>2014</v>
      </c>
      <c r="L8" s="40">
        <v>2015</v>
      </c>
      <c r="M8" s="40">
        <v>2016</v>
      </c>
      <c r="N8" s="40">
        <v>2017</v>
      </c>
      <c r="O8" s="40">
        <v>2018</v>
      </c>
      <c r="P8" s="40">
        <v>2019</v>
      </c>
      <c r="Q8" s="40">
        <v>2020</v>
      </c>
      <c r="R8" s="40">
        <v>2021</v>
      </c>
      <c r="S8" s="40">
        <v>2022</v>
      </c>
      <c r="T8" s="40">
        <v>2023</v>
      </c>
      <c r="U8" s="40">
        <v>2024</v>
      </c>
      <c r="V8" s="40">
        <v>2025</v>
      </c>
      <c r="W8" s="40">
        <v>2026</v>
      </c>
      <c r="X8" s="40">
        <v>2027</v>
      </c>
      <c r="Y8" s="40">
        <v>2028</v>
      </c>
      <c r="Z8" s="40">
        <v>2029</v>
      </c>
      <c r="AA8" s="156">
        <v>2030</v>
      </c>
    </row>
    <row r="9" spans="1:27" ht="12.75">
      <c r="A9" s="158"/>
      <c r="B9" s="159" t="s">
        <v>186</v>
      </c>
      <c r="C9" s="160"/>
      <c r="D9" s="73">
        <v>896309</v>
      </c>
      <c r="E9" s="73">
        <v>972847</v>
      </c>
      <c r="F9" s="73">
        <v>661158</v>
      </c>
      <c r="G9" s="161">
        <v>1192667</v>
      </c>
      <c r="H9" s="162">
        <v>398998</v>
      </c>
      <c r="I9" s="163">
        <v>751006</v>
      </c>
      <c r="J9" s="163">
        <v>780000</v>
      </c>
      <c r="K9" s="163">
        <v>800000</v>
      </c>
      <c r="L9" s="163">
        <v>960000</v>
      </c>
      <c r="M9" s="163">
        <v>950000</v>
      </c>
      <c r="N9" s="163">
        <v>1060000</v>
      </c>
      <c r="O9" s="163"/>
      <c r="P9" s="16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5"/>
    </row>
    <row r="10" spans="1:27" ht="12.75">
      <c r="A10" s="166"/>
      <c r="B10" s="167" t="s">
        <v>187</v>
      </c>
      <c r="C10" s="168"/>
      <c r="D10" s="76">
        <v>1862596.72</v>
      </c>
      <c r="E10" s="76">
        <v>1962635</v>
      </c>
      <c r="F10" s="76">
        <v>2052662</v>
      </c>
      <c r="G10" s="169">
        <v>2197712</v>
      </c>
      <c r="H10" s="168">
        <v>1536078</v>
      </c>
      <c r="I10" s="76">
        <v>1695000</v>
      </c>
      <c r="J10" s="76">
        <v>1655000</v>
      </c>
      <c r="K10" s="76">
        <v>1650000</v>
      </c>
      <c r="L10" s="76">
        <v>1650000</v>
      </c>
      <c r="M10" s="76">
        <v>1680000</v>
      </c>
      <c r="N10" s="76">
        <v>1685000</v>
      </c>
      <c r="O10" s="76"/>
      <c r="P10" s="76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1"/>
    </row>
    <row r="11" spans="1:27" ht="12.75">
      <c r="A11" s="166"/>
      <c r="B11" s="167" t="s">
        <v>188</v>
      </c>
      <c r="C11" s="168"/>
      <c r="D11" s="76">
        <v>4293475</v>
      </c>
      <c r="E11" s="76">
        <v>4739385</v>
      </c>
      <c r="F11" s="76">
        <v>4906351</v>
      </c>
      <c r="G11" s="169">
        <v>4617404</v>
      </c>
      <c r="H11" s="168">
        <v>4524808</v>
      </c>
      <c r="I11" s="91">
        <v>4560000</v>
      </c>
      <c r="J11" s="91">
        <v>4590000</v>
      </c>
      <c r="K11" s="91">
        <v>4600000</v>
      </c>
      <c r="L11" s="91">
        <v>4620000</v>
      </c>
      <c r="M11" s="91">
        <v>4610000</v>
      </c>
      <c r="N11" s="91">
        <v>4630000</v>
      </c>
      <c r="O11" s="91"/>
      <c r="P11" s="91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1"/>
    </row>
    <row r="12" spans="1:27" ht="12.75">
      <c r="A12" s="166"/>
      <c r="B12" s="167" t="s">
        <v>189</v>
      </c>
      <c r="C12" s="168"/>
      <c r="D12" s="76">
        <v>2670940</v>
      </c>
      <c r="E12" s="76">
        <v>3320916</v>
      </c>
      <c r="F12" s="76">
        <v>3430076</v>
      </c>
      <c r="G12" s="169">
        <v>3199940</v>
      </c>
      <c r="H12" s="168">
        <v>3572227</v>
      </c>
      <c r="I12" s="76">
        <v>3593994</v>
      </c>
      <c r="J12" s="76">
        <v>3734000</v>
      </c>
      <c r="K12" s="76">
        <v>3694000</v>
      </c>
      <c r="L12" s="76">
        <v>3690000</v>
      </c>
      <c r="M12" s="76">
        <v>3780000</v>
      </c>
      <c r="N12" s="76">
        <v>3930000</v>
      </c>
      <c r="O12" s="76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1"/>
    </row>
    <row r="13" spans="1:27" ht="12.75">
      <c r="A13" s="166"/>
      <c r="B13" s="167"/>
      <c r="C13" s="168"/>
      <c r="D13" s="76"/>
      <c r="E13" s="76"/>
      <c r="F13" s="76"/>
      <c r="G13" s="169"/>
      <c r="H13" s="168"/>
      <c r="I13" s="76"/>
      <c r="J13" s="76"/>
      <c r="K13" s="76"/>
      <c r="L13" s="76"/>
      <c r="M13" s="76"/>
      <c r="N13" s="76"/>
      <c r="O13" s="76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1"/>
    </row>
    <row r="14" spans="1:27" ht="12.75">
      <c r="A14" s="166"/>
      <c r="B14" s="167"/>
      <c r="C14" s="168"/>
      <c r="D14" s="76"/>
      <c r="E14" s="76"/>
      <c r="F14" s="76"/>
      <c r="G14" s="169"/>
      <c r="H14" s="168"/>
      <c r="I14" s="76"/>
      <c r="J14" s="76"/>
      <c r="K14" s="76"/>
      <c r="L14" s="76"/>
      <c r="M14" s="76"/>
      <c r="N14" s="76"/>
      <c r="O14" s="76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1"/>
    </row>
    <row r="15" spans="1:27" ht="12.75">
      <c r="A15" s="166"/>
      <c r="B15" s="167"/>
      <c r="C15" s="168"/>
      <c r="D15" s="76"/>
      <c r="E15" s="76"/>
      <c r="F15" s="76"/>
      <c r="G15" s="169"/>
      <c r="H15" s="168"/>
      <c r="I15" s="76"/>
      <c r="J15" s="76"/>
      <c r="K15" s="76"/>
      <c r="L15" s="76"/>
      <c r="M15" s="76"/>
      <c r="N15" s="76"/>
      <c r="O15" s="76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1"/>
    </row>
    <row r="16" spans="1:27" ht="12.75">
      <c r="A16" s="166"/>
      <c r="B16" s="167"/>
      <c r="C16" s="168"/>
      <c r="D16" s="76"/>
      <c r="E16" s="76"/>
      <c r="F16" s="76"/>
      <c r="G16" s="169"/>
      <c r="H16" s="168"/>
      <c r="I16" s="76"/>
      <c r="J16" s="76"/>
      <c r="K16" s="76"/>
      <c r="L16" s="76"/>
      <c r="M16" s="76"/>
      <c r="N16" s="76"/>
      <c r="O16" s="76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1"/>
    </row>
    <row r="17" spans="1:27" ht="12.75">
      <c r="A17" s="166"/>
      <c r="B17" s="167"/>
      <c r="C17" s="168"/>
      <c r="D17" s="76"/>
      <c r="E17" s="76"/>
      <c r="F17" s="76"/>
      <c r="G17" s="169"/>
      <c r="H17" s="168"/>
      <c r="I17" s="76"/>
      <c r="J17" s="76"/>
      <c r="K17" s="76"/>
      <c r="L17" s="76"/>
      <c r="M17" s="76"/>
      <c r="N17" s="76"/>
      <c r="O17" s="76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1"/>
    </row>
    <row r="18" spans="1:27" ht="12.75">
      <c r="A18" s="166"/>
      <c r="B18" s="167"/>
      <c r="C18" s="168"/>
      <c r="D18" s="76"/>
      <c r="E18" s="76"/>
      <c r="F18" s="76"/>
      <c r="G18" s="169"/>
      <c r="H18" s="168"/>
      <c r="I18" s="76"/>
      <c r="J18" s="76"/>
      <c r="K18" s="76"/>
      <c r="L18" s="76"/>
      <c r="M18" s="76"/>
      <c r="N18" s="76"/>
      <c r="O18" s="76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</row>
    <row r="19" spans="1:27" ht="12.75">
      <c r="A19" s="166"/>
      <c r="B19" s="167"/>
      <c r="C19" s="168"/>
      <c r="D19" s="76"/>
      <c r="E19" s="76"/>
      <c r="F19" s="76"/>
      <c r="G19" s="169"/>
      <c r="H19" s="168"/>
      <c r="I19" s="76"/>
      <c r="J19" s="76"/>
      <c r="K19" s="76"/>
      <c r="L19" s="76"/>
      <c r="M19" s="76"/>
      <c r="N19" s="76"/>
      <c r="O19" s="76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1"/>
    </row>
    <row r="20" spans="1:27" ht="12.75">
      <c r="A20" s="166"/>
      <c r="B20" s="167"/>
      <c r="C20" s="168"/>
      <c r="D20" s="76"/>
      <c r="E20" s="76"/>
      <c r="F20" s="76"/>
      <c r="G20" s="169"/>
      <c r="H20" s="168"/>
      <c r="I20" s="76"/>
      <c r="J20" s="76"/>
      <c r="K20" s="76"/>
      <c r="L20" s="76"/>
      <c r="M20" s="76"/>
      <c r="N20" s="76"/>
      <c r="O20" s="76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</row>
    <row r="21" spans="1:27" ht="12.75">
      <c r="A21" s="166"/>
      <c r="B21" s="167"/>
      <c r="C21" s="168"/>
      <c r="D21" s="76"/>
      <c r="E21" s="76"/>
      <c r="F21" s="76"/>
      <c r="G21" s="169"/>
      <c r="H21" s="168"/>
      <c r="I21" s="76"/>
      <c r="J21" s="76"/>
      <c r="K21" s="76"/>
      <c r="L21" s="76"/>
      <c r="M21" s="76"/>
      <c r="N21" s="76"/>
      <c r="O21" s="76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1"/>
    </row>
    <row r="22" spans="1:27" ht="12.75">
      <c r="A22" s="166"/>
      <c r="B22" s="167"/>
      <c r="C22" s="168"/>
      <c r="D22" s="76"/>
      <c r="E22" s="76"/>
      <c r="F22" s="76"/>
      <c r="G22" s="169"/>
      <c r="H22" s="168"/>
      <c r="I22" s="76"/>
      <c r="J22" s="76"/>
      <c r="K22" s="76"/>
      <c r="L22" s="76"/>
      <c r="M22" s="76"/>
      <c r="N22" s="76"/>
      <c r="O22" s="76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</row>
    <row r="23" spans="1:27" ht="12.75">
      <c r="A23" s="166"/>
      <c r="B23" s="167"/>
      <c r="C23" s="168"/>
      <c r="D23" s="76"/>
      <c r="E23" s="76"/>
      <c r="F23" s="76"/>
      <c r="G23" s="169"/>
      <c r="H23" s="168"/>
      <c r="I23" s="76"/>
      <c r="J23" s="76"/>
      <c r="K23" s="76"/>
      <c r="L23" s="76"/>
      <c r="M23" s="76"/>
      <c r="N23" s="76"/>
      <c r="O23" s="76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</row>
    <row r="24" spans="1:27" ht="12.75">
      <c r="A24" s="166"/>
      <c r="B24" s="167"/>
      <c r="C24" s="168"/>
      <c r="D24" s="76"/>
      <c r="E24" s="76"/>
      <c r="F24" s="76"/>
      <c r="G24" s="169"/>
      <c r="H24" s="168"/>
      <c r="I24" s="76"/>
      <c r="J24" s="76"/>
      <c r="K24" s="76"/>
      <c r="L24" s="76"/>
      <c r="M24" s="76"/>
      <c r="N24" s="76"/>
      <c r="O24" s="76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</row>
    <row r="25" spans="1:27" ht="12.75">
      <c r="A25" s="166"/>
      <c r="B25" s="167"/>
      <c r="C25" s="168"/>
      <c r="D25" s="76"/>
      <c r="E25" s="76"/>
      <c r="F25" s="76"/>
      <c r="G25" s="169"/>
      <c r="H25" s="168"/>
      <c r="I25" s="76"/>
      <c r="J25" s="76"/>
      <c r="K25" s="76"/>
      <c r="L25" s="76"/>
      <c r="M25" s="76"/>
      <c r="N25" s="76"/>
      <c r="O25" s="76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</row>
    <row r="26" spans="1:27" ht="12.75">
      <c r="A26" s="166"/>
      <c r="B26" s="167"/>
      <c r="C26" s="168"/>
      <c r="D26" s="76"/>
      <c r="E26" s="76"/>
      <c r="F26" s="76"/>
      <c r="G26" s="169"/>
      <c r="H26" s="168"/>
      <c r="I26" s="76"/>
      <c r="J26" s="76"/>
      <c r="K26" s="76"/>
      <c r="L26" s="76"/>
      <c r="M26" s="76"/>
      <c r="N26" s="76"/>
      <c r="O26" s="76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</row>
    <row r="27" spans="1:27" ht="12.75">
      <c r="A27" s="166"/>
      <c r="B27" s="167"/>
      <c r="C27" s="168"/>
      <c r="D27" s="76"/>
      <c r="E27" s="76"/>
      <c r="F27" s="76"/>
      <c r="G27" s="169"/>
      <c r="H27" s="168"/>
      <c r="I27" s="76"/>
      <c r="J27" s="76"/>
      <c r="K27" s="76"/>
      <c r="L27" s="76"/>
      <c r="M27" s="76"/>
      <c r="N27" s="76"/>
      <c r="O27" s="76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</row>
    <row r="28" spans="1:27" ht="13.5" thickBot="1">
      <c r="A28" s="172"/>
      <c r="B28" s="173"/>
      <c r="C28" s="174"/>
      <c r="D28" s="175"/>
      <c r="E28" s="175"/>
      <c r="F28" s="175"/>
      <c r="G28" s="176"/>
      <c r="H28" s="174"/>
      <c r="I28" s="175"/>
      <c r="J28" s="175"/>
      <c r="K28" s="175"/>
      <c r="L28" s="175"/>
      <c r="M28" s="175"/>
      <c r="N28" s="175"/>
      <c r="O28" s="175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8"/>
    </row>
    <row r="29" spans="1:27" ht="13.5" thickBot="1">
      <c r="A29" s="150"/>
      <c r="B29" s="151" t="s">
        <v>161</v>
      </c>
      <c r="C29" s="152">
        <f aca="true" t="shared" si="0" ref="C29:I29">SUM(C9:C28)</f>
        <v>0</v>
      </c>
      <c r="D29" s="153">
        <f t="shared" si="0"/>
        <v>9723320.719999999</v>
      </c>
      <c r="E29" s="153">
        <f t="shared" si="0"/>
        <v>10995783</v>
      </c>
      <c r="F29" s="153">
        <f t="shared" si="0"/>
        <v>11050247</v>
      </c>
      <c r="G29" s="154">
        <f t="shared" si="0"/>
        <v>11207723</v>
      </c>
      <c r="H29" s="152">
        <f t="shared" si="0"/>
        <v>10032111</v>
      </c>
      <c r="I29" s="153">
        <f t="shared" si="0"/>
        <v>10600000</v>
      </c>
      <c r="J29" s="153">
        <f aca="true" t="shared" si="1" ref="J29:Y29">SUM(J9:J28)</f>
        <v>10759000</v>
      </c>
      <c r="K29" s="153">
        <f t="shared" si="1"/>
        <v>10744000</v>
      </c>
      <c r="L29" s="153">
        <f t="shared" si="1"/>
        <v>10920000</v>
      </c>
      <c r="M29" s="153">
        <f t="shared" si="1"/>
        <v>11020000</v>
      </c>
      <c r="N29" s="153">
        <f t="shared" si="1"/>
        <v>11305000</v>
      </c>
      <c r="O29" s="153">
        <f t="shared" si="1"/>
        <v>0</v>
      </c>
      <c r="P29" s="153">
        <f t="shared" si="1"/>
        <v>0</v>
      </c>
      <c r="Q29" s="153">
        <f t="shared" si="1"/>
        <v>0</v>
      </c>
      <c r="R29" s="153">
        <f t="shared" si="1"/>
        <v>0</v>
      </c>
      <c r="S29" s="153">
        <f t="shared" si="1"/>
        <v>0</v>
      </c>
      <c r="T29" s="153">
        <f t="shared" si="1"/>
        <v>0</v>
      </c>
      <c r="U29" s="153">
        <f t="shared" si="1"/>
        <v>0</v>
      </c>
      <c r="V29" s="153">
        <f t="shared" si="1"/>
        <v>0</v>
      </c>
      <c r="W29" s="153">
        <f t="shared" si="1"/>
        <v>0</v>
      </c>
      <c r="X29" s="153">
        <f t="shared" si="1"/>
        <v>0</v>
      </c>
      <c r="Y29" s="153">
        <f t="shared" si="1"/>
        <v>0</v>
      </c>
      <c r="Z29" s="153">
        <f>SUM(Z9:Z28)</f>
        <v>0</v>
      </c>
      <c r="AA29" s="155">
        <f>SUM(AA9:AA28)</f>
        <v>0</v>
      </c>
    </row>
    <row r="30" spans="1:15" ht="13.5" thickTop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</sheetData>
  <sheetProtection password="CA53" sheet="1" objects="1" scenarios="1"/>
  <mergeCells count="4">
    <mergeCell ref="C7:G7"/>
    <mergeCell ref="H7:AA7"/>
    <mergeCell ref="A7:A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Gdansk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</cp:lastModifiedBy>
  <cp:lastPrinted>2010-11-15T09:17:31Z</cp:lastPrinted>
  <dcterms:created xsi:type="dcterms:W3CDTF">2010-08-03T08:02:47Z</dcterms:created>
  <dcterms:modified xsi:type="dcterms:W3CDTF">2010-11-15T09:26:47Z</dcterms:modified>
  <cp:category/>
  <cp:version/>
  <cp:contentType/>
  <cp:contentStatus/>
</cp:coreProperties>
</file>